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8920" yWindow="-30" windowWidth="29040" windowHeight="15840" firstSheet="1" activeTab="1"/>
  </bookViews>
  <sheets>
    <sheet name="표지" sheetId="4" r:id="rId1"/>
    <sheet name="2025법인2차추경예산(총괄)" sheetId="1" r:id="rId2"/>
    <sheet name="2025년2차추경 예산(세입)" sheetId="2" r:id="rId3"/>
    <sheet name="2025년2차추경예산(세출)" sheetId="3" r:id="rId4"/>
    <sheet name="Sheet1" sheetId="5" r:id="rId5"/>
  </sheets>
  <definedNames>
    <definedName name="_xlnm.Print_Area" localSheetId="3">'2025년2차추경예산(세출)'!$A$1:$G$36</definedName>
    <definedName name="_xlnm.Print_Titles" localSheetId="3">'2025년2차추경예산(세출)'!$5:$6</definedName>
    <definedName name="_xlnm.Print_Titles" localSheetId="1">'2025법인2차추경예산(총괄)'!$5:$7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21" i="2" l="1"/>
  <c r="E21" i="2"/>
  <c r="E7" i="2"/>
  <c r="D7" i="2"/>
  <c r="D8" i="1"/>
  <c r="L34" i="1" l="1"/>
  <c r="D6" i="2" l="1"/>
  <c r="F11" i="2" l="1"/>
  <c r="F12" i="2"/>
  <c r="F14" i="2"/>
  <c r="F15" i="2"/>
  <c r="F16" i="2"/>
  <c r="F18" i="2"/>
  <c r="F19" i="2"/>
  <c r="F20" i="2"/>
  <c r="F7" i="2"/>
  <c r="E30" i="1" l="1"/>
  <c r="E29" i="1"/>
  <c r="D29" i="1"/>
  <c r="D30" i="1"/>
  <c r="E8" i="1"/>
  <c r="F9" i="1"/>
  <c r="F8" i="1"/>
  <c r="D17" i="2"/>
  <c r="F17" i="2" s="1"/>
  <c r="E17" i="2"/>
  <c r="F35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9" i="3"/>
  <c r="F30" i="3"/>
  <c r="F31" i="3"/>
  <c r="F32" i="3"/>
  <c r="F33" i="3"/>
  <c r="F34" i="3"/>
  <c r="F9" i="3"/>
  <c r="F10" i="3"/>
  <c r="F11" i="3"/>
  <c r="F8" i="3"/>
  <c r="E28" i="3"/>
  <c r="D28" i="3"/>
  <c r="D36" i="3" s="1"/>
  <c r="E6" i="3"/>
  <c r="D6" i="3"/>
  <c r="E6" i="2"/>
  <c r="L7" i="1"/>
  <c r="F28" i="3" l="1"/>
  <c r="F30" i="1"/>
  <c r="G30" i="1" s="1"/>
  <c r="K7" i="1"/>
  <c r="L29" i="1"/>
  <c r="L30" i="1"/>
  <c r="L31" i="1"/>
  <c r="L32" i="1"/>
  <c r="L33" i="1"/>
  <c r="L28" i="1"/>
  <c r="L26" i="1"/>
  <c r="L25" i="1"/>
  <c r="L24" i="1"/>
  <c r="L18" i="1"/>
  <c r="L19" i="1"/>
  <c r="L20" i="1"/>
  <c r="L21" i="1"/>
  <c r="L22" i="1"/>
  <c r="L17" i="1"/>
  <c r="L15" i="1"/>
  <c r="L14" i="1"/>
  <c r="L10" i="1"/>
  <c r="L11" i="1"/>
  <c r="L12" i="1"/>
  <c r="L9" i="1"/>
  <c r="K26" i="1"/>
  <c r="K34" i="1"/>
  <c r="K33" i="1"/>
  <c r="K32" i="1"/>
  <c r="K31" i="1"/>
  <c r="K30" i="1"/>
  <c r="K29" i="1"/>
  <c r="K28" i="1"/>
  <c r="K25" i="1"/>
  <c r="K24" i="1"/>
  <c r="K18" i="1"/>
  <c r="K19" i="1"/>
  <c r="K20" i="1"/>
  <c r="K21" i="1"/>
  <c r="K22" i="1"/>
  <c r="K17" i="1"/>
  <c r="K15" i="1"/>
  <c r="K14" i="1"/>
  <c r="K10" i="1"/>
  <c r="K11" i="1"/>
  <c r="K12" i="1"/>
  <c r="K9" i="1"/>
  <c r="D25" i="1"/>
  <c r="D23" i="1"/>
  <c r="D28" i="1"/>
  <c r="D27" i="1" s="1"/>
  <c r="D21" i="1"/>
  <c r="D18" i="1"/>
  <c r="D19" i="1"/>
  <c r="D17" i="1"/>
  <c r="M26" i="1" l="1"/>
  <c r="K27" i="1"/>
  <c r="L23" i="1"/>
  <c r="K23" i="1"/>
  <c r="L16" i="1"/>
  <c r="K16" i="1"/>
  <c r="L13" i="1"/>
  <c r="K13" i="1"/>
  <c r="L8" i="1"/>
  <c r="K8" i="1"/>
  <c r="D20" i="1"/>
  <c r="D16" i="1"/>
  <c r="G3" i="3"/>
  <c r="E13" i="2"/>
  <c r="D13" i="2"/>
  <c r="F13" i="2" s="1"/>
  <c r="D9" i="2"/>
  <c r="A1" i="3"/>
  <c r="E24" i="3"/>
  <c r="D24" i="3"/>
  <c r="E17" i="3"/>
  <c r="D17" i="3"/>
  <c r="E12" i="3"/>
  <c r="D12" i="3"/>
  <c r="E7" i="3"/>
  <c r="D7" i="3"/>
  <c r="F7" i="3" l="1"/>
  <c r="F36" i="3" s="1"/>
  <c r="E36" i="3"/>
  <c r="F21" i="2"/>
  <c r="F9" i="2"/>
  <c r="D35" i="1"/>
  <c r="F12" i="3"/>
  <c r="M23" i="1"/>
  <c r="M16" i="1"/>
  <c r="K35" i="1"/>
  <c r="E23" i="1"/>
  <c r="E25" i="1"/>
  <c r="E28" i="1"/>
  <c r="E27" i="1" s="1"/>
  <c r="E21" i="1"/>
  <c r="E20" i="1" l="1"/>
  <c r="M21" i="1"/>
  <c r="A3" i="3"/>
  <c r="A3" i="2"/>
  <c r="M14" i="1" l="1"/>
  <c r="M30" i="1" l="1"/>
  <c r="E17" i="1" l="1"/>
  <c r="M15" i="1" l="1"/>
  <c r="M13" i="1" s="1"/>
  <c r="N13" i="1" s="1"/>
  <c r="E19" i="1"/>
  <c r="E18" i="1"/>
  <c r="E16" i="1" l="1"/>
  <c r="E35" i="1" s="1"/>
  <c r="L27" i="1"/>
  <c r="L35" i="1" s="1"/>
  <c r="M17" i="1"/>
  <c r="M34" i="1"/>
  <c r="F16" i="1" l="1"/>
  <c r="M33" i="1"/>
  <c r="F23" i="1" l="1"/>
  <c r="F17" i="1" l="1"/>
  <c r="G17" i="1" s="1"/>
  <c r="F18" i="1"/>
  <c r="M31" i="1" l="1"/>
  <c r="M32" i="1"/>
  <c r="F19" i="1" l="1"/>
  <c r="G19" i="1" s="1"/>
  <c r="F21" i="1"/>
  <c r="G23" i="1"/>
  <c r="F25" i="1"/>
  <c r="G25" i="1" s="1"/>
  <c r="F28" i="1"/>
  <c r="F29" i="1"/>
  <c r="G29" i="1" s="1"/>
  <c r="F27" i="1" l="1"/>
  <c r="G21" i="1"/>
  <c r="F20" i="1"/>
  <c r="F35" i="1" s="1"/>
  <c r="G28" i="1"/>
  <c r="G35" i="1" l="1"/>
  <c r="N15" i="1"/>
  <c r="N17" i="1"/>
  <c r="M10" i="1" l="1"/>
  <c r="N10" i="1" s="1"/>
  <c r="M11" i="1"/>
  <c r="N11" i="1" s="1"/>
  <c r="M12" i="1"/>
  <c r="N12" i="1" s="1"/>
  <c r="M18" i="1"/>
  <c r="N18" i="1" s="1"/>
  <c r="M19" i="1"/>
  <c r="N19" i="1" s="1"/>
  <c r="M20" i="1"/>
  <c r="N20" i="1" s="1"/>
  <c r="M22" i="1"/>
  <c r="N22" i="1" s="1"/>
  <c r="M24" i="1"/>
  <c r="N24" i="1" s="1"/>
  <c r="M25" i="1"/>
  <c r="N25" i="1" s="1"/>
  <c r="N26" i="1"/>
  <c r="M28" i="1"/>
  <c r="N28" i="1" s="1"/>
  <c r="M29" i="1"/>
  <c r="M27" i="1" s="1"/>
  <c r="M9" i="1"/>
  <c r="N9" i="1" l="1"/>
  <c r="M8" i="1"/>
  <c r="M35" i="1" s="1"/>
  <c r="N35" i="1" s="1"/>
</calcChain>
</file>

<file path=xl/sharedStrings.xml><?xml version="1.0" encoding="utf-8"?>
<sst xmlns="http://schemas.openxmlformats.org/spreadsheetml/2006/main" count="178" uniqueCount="135">
  <si>
    <t>관</t>
  </si>
  <si>
    <t>항</t>
  </si>
  <si>
    <t>목</t>
  </si>
  <si>
    <t>증감(B)-(A)</t>
  </si>
  <si>
    <t>금액</t>
  </si>
  <si>
    <t>비율(%)</t>
  </si>
  <si>
    <t>업무추진비</t>
  </si>
  <si>
    <t>회의비</t>
  </si>
  <si>
    <t>후원금수입</t>
  </si>
  <si>
    <t>지정후원금</t>
  </si>
  <si>
    <t>수용비 및 수수료</t>
  </si>
  <si>
    <t>공공요금</t>
  </si>
  <si>
    <t>이월금</t>
  </si>
  <si>
    <t>제세공과금</t>
  </si>
  <si>
    <t>기타운영비</t>
  </si>
  <si>
    <t>재산조성비</t>
  </si>
  <si>
    <t>자산취득비</t>
  </si>
  <si>
    <t>잡수입</t>
  </si>
  <si>
    <t>시설장비유지비</t>
  </si>
  <si>
    <t>일반사업비</t>
  </si>
  <si>
    <t>예비비</t>
  </si>
  <si>
    <t>기타예금
이자수입</t>
    <phoneticPr fontId="1" type="noConversion"/>
  </si>
  <si>
    <t>세  입</t>
    <phoneticPr fontId="1" type="noConversion"/>
  </si>
  <si>
    <t>세  출</t>
    <phoneticPr fontId="1" type="noConversion"/>
  </si>
  <si>
    <t>제수당</t>
    <phoneticPr fontId="1" type="noConversion"/>
  </si>
  <si>
    <t>퇴직금</t>
    <phoneticPr fontId="1" type="noConversion"/>
  </si>
  <si>
    <t>사회보험</t>
    <phoneticPr fontId="1" type="noConversion"/>
  </si>
  <si>
    <t>자산취득비</t>
    <phoneticPr fontId="1" type="noConversion"/>
  </si>
  <si>
    <t xml:space="preserve"> </t>
    <phoneticPr fontId="12" type="noConversion"/>
  </si>
  <si>
    <t xml:space="preserve"> </t>
    <phoneticPr fontId="1" type="noConversion"/>
  </si>
  <si>
    <t>목적기금마련사업</t>
    <phoneticPr fontId="1" type="noConversion"/>
  </si>
  <si>
    <t>기관운영비</t>
    <phoneticPr fontId="1" type="noConversion"/>
  </si>
  <si>
    <t>사랑심기
지정후원</t>
    <phoneticPr fontId="1" type="noConversion"/>
  </si>
  <si>
    <t>지정후원금</t>
    <phoneticPr fontId="1" type="noConversion"/>
  </si>
  <si>
    <t>비지정후원금</t>
    <phoneticPr fontId="1" type="noConversion"/>
  </si>
  <si>
    <t>법인명 : 사회복지법인 씨튼수녀회 사회복지원</t>
    <phoneticPr fontId="1" type="noConversion"/>
  </si>
  <si>
    <t>전년도이월금
(후원금)</t>
    <phoneticPr fontId="1" type="noConversion"/>
  </si>
  <si>
    <t>전년도이월금
(목적기금)</t>
    <phoneticPr fontId="1" type="noConversion"/>
  </si>
  <si>
    <t>차량비</t>
    <phoneticPr fontId="1" type="noConversion"/>
  </si>
  <si>
    <t>목적기금마련사업</t>
    <phoneticPr fontId="1" type="noConversion"/>
  </si>
  <si>
    <t>주간전출금(후)</t>
    <phoneticPr fontId="1" type="noConversion"/>
  </si>
  <si>
    <t>직재전출금(후)</t>
    <phoneticPr fontId="1" type="noConversion"/>
  </si>
  <si>
    <t>직재전출금(목적)</t>
    <phoneticPr fontId="1" type="noConversion"/>
  </si>
  <si>
    <t>주간전출금(목적)</t>
    <phoneticPr fontId="1" type="noConversion"/>
  </si>
  <si>
    <t>사회복지법인 씨튼수녀회사회복지원</t>
    <phoneticPr fontId="12" type="noConversion"/>
  </si>
  <si>
    <t>`</t>
    <phoneticPr fontId="1" type="noConversion"/>
  </si>
  <si>
    <t>업무추진비</t>
    <phoneticPr fontId="1" type="noConversion"/>
  </si>
  <si>
    <t>합   계</t>
    <phoneticPr fontId="1" type="noConversion"/>
  </si>
  <si>
    <t>합   계</t>
    <phoneticPr fontId="1" type="noConversion"/>
  </si>
  <si>
    <t>합   계</t>
    <phoneticPr fontId="1" type="noConversion"/>
  </si>
  <si>
    <t>직재전출금(목적)</t>
    <phoneticPr fontId="1" type="noConversion"/>
  </si>
  <si>
    <t>주간전출금(목적)</t>
    <phoneticPr fontId="1" type="noConversion"/>
  </si>
  <si>
    <t>후원금
수   입</t>
    <phoneticPr fontId="1" type="noConversion"/>
  </si>
  <si>
    <t>예비비
및기타</t>
    <phoneticPr fontId="1" type="noConversion"/>
  </si>
  <si>
    <t>사 무 비</t>
    <phoneticPr fontId="1" type="noConversion"/>
  </si>
  <si>
    <t>사 업 비</t>
    <phoneticPr fontId="1" type="noConversion"/>
  </si>
  <si>
    <t>전 출 금</t>
    <phoneticPr fontId="1" type="noConversion"/>
  </si>
  <si>
    <t>운 영 비</t>
    <phoneticPr fontId="1" type="noConversion"/>
  </si>
  <si>
    <t>시 설 비</t>
    <phoneticPr fontId="1" type="noConversion"/>
  </si>
  <si>
    <t>인 건 비</t>
    <phoneticPr fontId="1" type="noConversion"/>
  </si>
  <si>
    <t>이 월 금</t>
    <phoneticPr fontId="1" type="noConversion"/>
  </si>
  <si>
    <t>잡 수 입</t>
    <phoneticPr fontId="1" type="noConversion"/>
  </si>
  <si>
    <t>전년도이월(후원금)</t>
    <phoneticPr fontId="1" type="noConversion"/>
  </si>
  <si>
    <t>전년도이월
(목적기금)</t>
    <phoneticPr fontId="1" type="noConversion"/>
  </si>
  <si>
    <t xml:space="preserve">비지정      후원금 </t>
    <phoneticPr fontId="1" type="noConversion"/>
  </si>
  <si>
    <t>주 간 전 출 금</t>
    <phoneticPr fontId="1" type="noConversion"/>
  </si>
  <si>
    <t>예비비및기타</t>
    <phoneticPr fontId="1" type="noConversion"/>
  </si>
  <si>
    <t>사 무 비</t>
    <phoneticPr fontId="1" type="noConversion"/>
  </si>
  <si>
    <t>과      목</t>
    <phoneticPr fontId="1" type="noConversion"/>
  </si>
  <si>
    <t>내     역</t>
    <phoneticPr fontId="1" type="noConversion"/>
  </si>
  <si>
    <t>증 감</t>
    <phoneticPr fontId="1" type="noConversion"/>
  </si>
  <si>
    <t>과   목</t>
    <phoneticPr fontId="1" type="noConversion"/>
  </si>
  <si>
    <t>예 비 비</t>
    <phoneticPr fontId="1" type="noConversion"/>
  </si>
  <si>
    <t>급   여</t>
    <phoneticPr fontId="1" type="noConversion"/>
  </si>
  <si>
    <t>여   비</t>
    <phoneticPr fontId="1" type="noConversion"/>
  </si>
  <si>
    <t>여   비</t>
    <phoneticPr fontId="1" type="noConversion"/>
  </si>
  <si>
    <t>사회보험부담금</t>
    <phoneticPr fontId="1" type="noConversion"/>
  </si>
  <si>
    <t>차  량  비</t>
    <phoneticPr fontId="1" type="noConversion"/>
  </si>
  <si>
    <t>세출 예산서</t>
    <phoneticPr fontId="1" type="noConversion"/>
  </si>
  <si>
    <t>세입 예산서</t>
    <phoneticPr fontId="1" type="noConversion"/>
  </si>
  <si>
    <t>산출내역</t>
    <phoneticPr fontId="1" type="noConversion"/>
  </si>
  <si>
    <t>인건비</t>
    <phoneticPr fontId="1" type="noConversion"/>
  </si>
  <si>
    <t>2025.01.01. ~ 2025. 12.31.    (단위: 원)</t>
    <phoneticPr fontId="1" type="noConversion"/>
  </si>
  <si>
    <t>재산수입</t>
    <phoneticPr fontId="1" type="noConversion"/>
  </si>
  <si>
    <t>기본재산</t>
    <phoneticPr fontId="1" type="noConversion"/>
  </si>
  <si>
    <t>2025년</t>
    <phoneticPr fontId="1" type="noConversion"/>
  </si>
  <si>
    <t>용봉동상가 임대수입(임차인:씨튼둥그네)</t>
    <phoneticPr fontId="1" type="noConversion"/>
  </si>
  <si>
    <t>정기후원금 1,500,000*12월</t>
    <phoneticPr fontId="1" type="noConversion"/>
  </si>
  <si>
    <t>전년도이월글(후원금)</t>
    <phoneticPr fontId="1" type="noConversion"/>
  </si>
  <si>
    <t>전년도이월금(목적기금)</t>
    <phoneticPr fontId="1" type="noConversion"/>
  </si>
  <si>
    <t>기타잡수입</t>
    <phoneticPr fontId="1" type="noConversion"/>
  </si>
  <si>
    <t>예금이자수입</t>
    <phoneticPr fontId="1" type="noConversion"/>
  </si>
  <si>
    <t>잡수입</t>
    <phoneticPr fontId="1" type="noConversion"/>
  </si>
  <si>
    <t>직 재 전 출 금</t>
    <phoneticPr fontId="1" type="noConversion"/>
  </si>
  <si>
    <t>2024년 사회복지이용시설 기본급 권고 기준표 1호봉 2,240,000*12월</t>
    <phoneticPr fontId="1" type="noConversion"/>
  </si>
  <si>
    <t>(급여+상여)/12</t>
    <phoneticPr fontId="1" type="noConversion"/>
  </si>
  <si>
    <t>사회보험부담금(건강보험)</t>
    <phoneticPr fontId="1" type="noConversion"/>
  </si>
  <si>
    <t>후원자 성탄,부활 감사선물</t>
    <phoneticPr fontId="1" type="noConversion"/>
  </si>
  <si>
    <t>이사,감사,교통비 및 회의비,선물구입비</t>
    <phoneticPr fontId="1" type="noConversion"/>
  </si>
  <si>
    <t>기관운영 및 유관기관의 업무협의 등 소요되는 경비</t>
    <phoneticPr fontId="1" type="noConversion"/>
  </si>
  <si>
    <t>이사회 및 회의 진행경비</t>
    <phoneticPr fontId="1" type="noConversion"/>
  </si>
  <si>
    <t>법인 임,직원의 출장여비</t>
    <phoneticPr fontId="1" type="noConversion"/>
  </si>
  <si>
    <t>소식지,카드제작,복사용지,사무용품비,소모품,송금수수료,회계자문료등</t>
    <phoneticPr fontId="1" type="noConversion"/>
  </si>
  <si>
    <t>후원회 관련 우편물 발송에 따른 비용, 기부금영수증 발송비용등.</t>
    <phoneticPr fontId="1" type="noConversion"/>
  </si>
  <si>
    <t>법인균등할 주민세,재산세,토지세,협회비,부가세,보험료 등</t>
    <phoneticPr fontId="1" type="noConversion"/>
  </si>
  <si>
    <t>업무를 위한 차량주유 및 이용료</t>
    <phoneticPr fontId="1" type="noConversion"/>
  </si>
  <si>
    <t>교육비,용봉건물유지비,그밖의 운영경비로 분류되지 않은 경비</t>
    <phoneticPr fontId="1" type="noConversion"/>
  </si>
  <si>
    <t>법인비품구입비 기타 자산취득비</t>
    <phoneticPr fontId="1" type="noConversion"/>
  </si>
  <si>
    <t>기타시설장비 유지비 및 비품수선비</t>
    <phoneticPr fontId="1" type="noConversion"/>
  </si>
  <si>
    <t>2025.01.01. ~ 2025. 12. 31. (단위: 원)</t>
    <phoneticPr fontId="1" type="noConversion"/>
  </si>
  <si>
    <t>명절상여금 (급여*50%*2회)</t>
    <phoneticPr fontId="1" type="noConversion"/>
  </si>
  <si>
    <t>환급금등</t>
    <phoneticPr fontId="1" type="noConversion"/>
  </si>
  <si>
    <t>장애인고용장려금 (남26명/여18명)</t>
    <phoneticPr fontId="1" type="noConversion"/>
  </si>
  <si>
    <t>기본
재산</t>
    <phoneticPr fontId="1" type="noConversion"/>
  </si>
  <si>
    <t>임대료수입</t>
    <phoneticPr fontId="1" type="noConversion"/>
  </si>
  <si>
    <t xml:space="preserve"> 잡수입</t>
    <phoneticPr fontId="1" type="noConversion"/>
  </si>
  <si>
    <t>전년도이월</t>
    <phoneticPr fontId="1" type="noConversion"/>
  </si>
  <si>
    <t>전년도이월금</t>
    <phoneticPr fontId="1" type="noConversion"/>
  </si>
  <si>
    <t>전년도이월금</t>
    <phoneticPr fontId="1" type="noConversion"/>
  </si>
  <si>
    <t>직재전출금</t>
    <phoneticPr fontId="1" type="noConversion"/>
  </si>
  <si>
    <t>주간전출금</t>
    <phoneticPr fontId="1" type="noConversion"/>
  </si>
  <si>
    <t>재산
수입</t>
    <phoneticPr fontId="1" type="noConversion"/>
  </si>
  <si>
    <t>기타잡수입</t>
    <phoneticPr fontId="1" type="noConversion"/>
  </si>
  <si>
    <t>사랑심기 지정</t>
    <phoneticPr fontId="1" type="noConversion"/>
  </si>
  <si>
    <t>2025년  2차 추경</t>
    <phoneticPr fontId="1" type="noConversion"/>
  </si>
  <si>
    <t>1차추경</t>
    <phoneticPr fontId="1" type="noConversion"/>
  </si>
  <si>
    <t>2차추경</t>
    <phoneticPr fontId="1" type="noConversion"/>
  </si>
  <si>
    <t>2025년  2차 추경 예산서(총괄)</t>
    <phoneticPr fontId="1" type="noConversion"/>
  </si>
  <si>
    <t>목적기금</t>
    <phoneticPr fontId="1" type="noConversion"/>
  </si>
  <si>
    <t>2025년 씨튼수녀회사회복지원  2차 추경 예산서</t>
    <phoneticPr fontId="12" type="noConversion"/>
  </si>
  <si>
    <t xml:space="preserve">씨튼장애인직업재활센터 법인전출금1차추경 3,400,000을 2,400,000으로오류 기재.  2차추경 (금액 카페1,000,000 식비1,400,000 진성주식2,000,000) 2025년 지정후원금 5,400,000에 대한 추경 </t>
    <phoneticPr fontId="1" type="noConversion"/>
  </si>
  <si>
    <t>임대료수입</t>
    <phoneticPr fontId="1" type="noConversion"/>
  </si>
  <si>
    <t xml:space="preserve">
후원금수입</t>
    <phoneticPr fontId="1" type="noConversion"/>
  </si>
  <si>
    <t xml:space="preserve">
이 월 금</t>
    <phoneticPr fontId="1" type="noConversion"/>
  </si>
  <si>
    <t xml:space="preserve">
잡 수 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</si>
</sst>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_);[Red]\(0\)"/>
  </numFmts>
  <fonts count="4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color rgb="FF00000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돋움"/>
      <family val="3"/>
      <charset val="129"/>
    </font>
    <font>
      <b/>
      <sz val="20"/>
      <name val="돋움"/>
      <family val="3"/>
      <charset val="129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8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1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8"/>
      <name val="굴림체"/>
      <family val="3"/>
      <charset val="129"/>
    </font>
    <font>
      <sz val="9"/>
      <color theme="1"/>
      <name val="맑은 고딕"/>
      <family val="3"/>
      <charset val="129"/>
      <scheme val="major"/>
    </font>
    <font>
      <sz val="7"/>
      <name val="맑은 고딕"/>
      <family val="3"/>
      <charset val="129"/>
      <scheme val="major"/>
    </font>
    <font>
      <sz val="7"/>
      <color rgb="FF000000"/>
      <name val="맑은 고딕"/>
      <family val="3"/>
      <charset val="129"/>
      <scheme val="major"/>
    </font>
    <font>
      <b/>
      <sz val="16"/>
      <color theme="1"/>
      <name val="HY백송B"/>
      <family val="1"/>
      <charset val="129"/>
    </font>
    <font>
      <sz val="11"/>
      <name val="HY백송B"/>
      <family val="1"/>
      <charset val="129"/>
    </font>
    <font>
      <b/>
      <sz val="11"/>
      <name val="HY백송B"/>
      <family val="1"/>
      <charset val="129"/>
    </font>
    <font>
      <b/>
      <sz val="14"/>
      <name val="HY백송B"/>
      <family val="1"/>
      <charset val="129"/>
    </font>
    <font>
      <b/>
      <sz val="16"/>
      <name val="HY백송B"/>
      <family val="1"/>
      <charset val="129"/>
    </font>
    <font>
      <sz val="9"/>
      <color theme="1"/>
      <name val="맑은 고딕"/>
      <family val="2"/>
      <charset val="129"/>
      <scheme val="minor"/>
    </font>
    <font>
      <b/>
      <sz val="9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sz val="8"/>
      <color theme="1"/>
      <name val="맑은 고딕"/>
      <family val="2"/>
      <charset val="129"/>
      <scheme val="minor"/>
    </font>
    <font>
      <b/>
      <sz val="8"/>
      <name val="굴림체"/>
      <family val="3"/>
      <charset val="129"/>
    </font>
    <font>
      <b/>
      <sz val="28"/>
      <name val="HY백송B"/>
      <family val="1"/>
      <charset val="129"/>
    </font>
    <font>
      <sz val="10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6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9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0"/>
    <xf numFmtId="0" fontId="17" fillId="0" borderId="6" applyNumberFormat="0" applyAlignment="0">
      <alignment horizontal="distributed" vertical="center" wrapText="1"/>
    </xf>
    <xf numFmtId="0" fontId="17" fillId="0" borderId="6" applyNumberFormat="0" applyAlignment="0">
      <alignment horizontal="distributed" vertical="center" wrapText="1"/>
    </xf>
  </cellStyleXfs>
  <cellXfs count="2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1" fillId="0" borderId="0" xfId="5" applyAlignment="1">
      <alignment horizontal="center" vertical="center"/>
    </xf>
    <xf numFmtId="0" fontId="11" fillId="0" borderId="0" xfId="5">
      <alignment vertical="center"/>
    </xf>
    <xf numFmtId="0" fontId="13" fillId="0" borderId="0" xfId="5" applyFont="1">
      <alignment vertical="center"/>
    </xf>
    <xf numFmtId="0" fontId="14" fillId="0" borderId="0" xfId="5" applyFont="1" applyAlignment="1">
      <alignment horizontal="center" vertical="center"/>
    </xf>
    <xf numFmtId="0" fontId="15" fillId="0" borderId="0" xfId="5" applyFont="1" applyAlignment="1">
      <alignment horizontal="center" vertical="center"/>
    </xf>
    <xf numFmtId="0" fontId="16" fillId="0" borderId="0" xfId="6" applyAlignment="1">
      <alignment horizontal="center"/>
    </xf>
    <xf numFmtId="0" fontId="16" fillId="0" borderId="0" xfId="6"/>
    <xf numFmtId="0" fontId="4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right" vertical="center"/>
    </xf>
    <xf numFmtId="0" fontId="18" fillId="0" borderId="0" xfId="0" applyFont="1" applyBorder="1" applyAlignment="1">
      <alignment horizontal="right" vertical="center"/>
    </xf>
    <xf numFmtId="41" fontId="0" fillId="0" borderId="0" xfId="3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5" fillId="0" borderId="0" xfId="0" applyFont="1" applyBorder="1" applyAlignment="1">
      <alignment horizontal="center" vertical="center"/>
    </xf>
    <xf numFmtId="43" fontId="7" fillId="5" borderId="2" xfId="0" applyNumberFormat="1" applyFont="1" applyFill="1" applyBorder="1" applyAlignment="1">
      <alignment vertical="center" wrapText="1"/>
    </xf>
    <xf numFmtId="49" fontId="7" fillId="5" borderId="20" xfId="0" applyNumberFormat="1" applyFont="1" applyFill="1" applyBorder="1" applyAlignment="1">
      <alignment vertical="center" wrapText="1"/>
    </xf>
    <xf numFmtId="49" fontId="7" fillId="5" borderId="21" xfId="0" applyNumberFormat="1" applyFont="1" applyFill="1" applyBorder="1" applyAlignment="1">
      <alignment vertical="center" wrapText="1"/>
    </xf>
    <xf numFmtId="43" fontId="7" fillId="5" borderId="21" xfId="0" applyNumberFormat="1" applyFont="1" applyFill="1" applyBorder="1" applyAlignment="1">
      <alignment vertical="center" wrapText="1"/>
    </xf>
    <xf numFmtId="41" fontId="7" fillId="0" borderId="1" xfId="0" applyNumberFormat="1" applyFont="1" applyFill="1" applyBorder="1" applyAlignment="1">
      <alignment horizontal="right" vertical="center" wrapText="1"/>
    </xf>
    <xf numFmtId="41" fontId="7" fillId="0" borderId="2" xfId="0" applyNumberFormat="1" applyFont="1" applyFill="1" applyBorder="1" applyAlignment="1">
      <alignment vertical="center" wrapText="1"/>
    </xf>
    <xf numFmtId="41" fontId="7" fillId="0" borderId="21" xfId="0" applyNumberFormat="1" applyFont="1" applyFill="1" applyBorder="1" applyAlignment="1">
      <alignment vertical="center" wrapText="1"/>
    </xf>
    <xf numFmtId="41" fontId="8" fillId="0" borderId="3" xfId="3" applyFont="1" applyFill="1" applyBorder="1" applyAlignment="1">
      <alignment horizontal="right" vertical="center" wrapText="1"/>
    </xf>
    <xf numFmtId="41" fontId="8" fillId="0" borderId="1" xfId="3" applyFont="1" applyFill="1" applyBorder="1" applyAlignment="1">
      <alignment horizontal="right" vertical="center" wrapText="1"/>
    </xf>
    <xf numFmtId="41" fontId="8" fillId="0" borderId="12" xfId="3" applyFont="1" applyFill="1" applyBorder="1" applyAlignment="1">
      <alignment horizontal="right" vertical="center" wrapText="1"/>
    </xf>
    <xf numFmtId="1" fontId="8" fillId="5" borderId="5" xfId="0" applyNumberFormat="1" applyFont="1" applyFill="1" applyBorder="1" applyAlignment="1">
      <alignment horizontal="right" vertical="center" wrapText="1"/>
    </xf>
    <xf numFmtId="1" fontId="8" fillId="5" borderId="4" xfId="0" applyNumberFormat="1" applyFont="1" applyFill="1" applyBorder="1" applyAlignment="1">
      <alignment horizontal="right" vertical="center" wrapText="1"/>
    </xf>
    <xf numFmtId="1" fontId="8" fillId="5" borderId="13" xfId="0" applyNumberFormat="1" applyFont="1" applyFill="1" applyBorder="1" applyAlignment="1">
      <alignment horizontal="right" vertical="center" wrapText="1"/>
    </xf>
    <xf numFmtId="176" fontId="8" fillId="0" borderId="2" xfId="2" applyNumberFormat="1" applyFont="1" applyFill="1" applyBorder="1" applyAlignment="1">
      <alignment vertical="center" wrapText="1"/>
    </xf>
    <xf numFmtId="1" fontId="8" fillId="0" borderId="13" xfId="0" applyNumberFormat="1" applyFont="1" applyFill="1" applyBorder="1" applyAlignment="1">
      <alignment horizontal="right" vertical="center" wrapText="1"/>
    </xf>
    <xf numFmtId="176" fontId="8" fillId="0" borderId="21" xfId="2" applyNumberFormat="1" applyFont="1" applyFill="1" applyBorder="1" applyAlignment="1">
      <alignment vertical="center" wrapText="1"/>
    </xf>
    <xf numFmtId="176" fontId="22" fillId="0" borderId="15" xfId="2" applyNumberFormat="1" applyFont="1" applyFill="1" applyBorder="1" applyAlignment="1">
      <alignment horizontal="right" vertical="center" wrapText="1"/>
    </xf>
    <xf numFmtId="176" fontId="22" fillId="0" borderId="15" xfId="1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32" fillId="0" borderId="0" xfId="5" applyFont="1" applyAlignment="1">
      <alignment horizontal="center" vertical="center"/>
    </xf>
    <xf numFmtId="0" fontId="33" fillId="0" borderId="0" xfId="5" applyFont="1" applyAlignment="1">
      <alignment horizontal="center" vertical="center"/>
    </xf>
    <xf numFmtId="0" fontId="32" fillId="0" borderId="0" xfId="5" applyFont="1">
      <alignment vertical="center"/>
    </xf>
    <xf numFmtId="177" fontId="7" fillId="5" borderId="1" xfId="0" applyNumberFormat="1" applyFont="1" applyFill="1" applyBorder="1" applyAlignment="1">
      <alignment horizontal="right" vertical="center" wrapText="1"/>
    </xf>
    <xf numFmtId="49" fontId="7" fillId="5" borderId="17" xfId="0" applyNumberFormat="1" applyFont="1" applyFill="1" applyBorder="1" applyAlignment="1">
      <alignment horizontal="center" vertical="center" wrapText="1"/>
    </xf>
    <xf numFmtId="43" fontId="22" fillId="5" borderId="15" xfId="0" applyNumberFormat="1" applyFont="1" applyFill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/>
    </xf>
    <xf numFmtId="49" fontId="7" fillId="5" borderId="18" xfId="0" applyNumberFormat="1" applyFont="1" applyFill="1" applyBorder="1" applyAlignment="1">
      <alignment vertical="center" wrapText="1"/>
    </xf>
    <xf numFmtId="49" fontId="7" fillId="5" borderId="19" xfId="0" applyNumberFormat="1" applyFont="1" applyFill="1" applyBorder="1" applyAlignment="1">
      <alignment vertical="center" wrapText="1"/>
    </xf>
    <xf numFmtId="49" fontId="7" fillId="5" borderId="11" xfId="0" applyNumberFormat="1" applyFont="1" applyFill="1" applyBorder="1" applyAlignment="1">
      <alignment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49" fontId="7" fillId="5" borderId="3" xfId="0" applyNumberFormat="1" applyFont="1" applyFill="1" applyBorder="1" applyAlignment="1">
      <alignment horizontal="center" vertical="center" wrapText="1"/>
    </xf>
    <xf numFmtId="49" fontId="7" fillId="5" borderId="2" xfId="0" applyNumberFormat="1" applyFont="1" applyFill="1" applyBorder="1" applyAlignment="1">
      <alignment vertical="center" wrapText="1"/>
    </xf>
    <xf numFmtId="49" fontId="7" fillId="5" borderId="12" xfId="0" applyNumberFormat="1" applyFont="1" applyFill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horizontal="right" vertical="center" wrapText="1"/>
    </xf>
    <xf numFmtId="41" fontId="7" fillId="5" borderId="1" xfId="0" applyNumberFormat="1" applyFont="1" applyFill="1" applyBorder="1" applyAlignment="1">
      <alignment horizontal="right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8" fillId="5" borderId="26" xfId="0" applyFont="1" applyFill="1" applyBorder="1" applyAlignment="1">
      <alignment horizontal="center" vertical="center" wrapText="1"/>
    </xf>
    <xf numFmtId="41" fontId="10" fillId="0" borderId="26" xfId="4" applyNumberFormat="1" applyFont="1" applyFill="1" applyBorder="1" applyAlignment="1">
      <alignment horizontal="right" vertical="center" wrapText="1"/>
    </xf>
    <xf numFmtId="0" fontId="29" fillId="5" borderId="27" xfId="0" applyFont="1" applyFill="1" applyBorder="1" applyAlignment="1">
      <alignment horizontal="left" vertical="center" wrapText="1"/>
    </xf>
    <xf numFmtId="0" fontId="29" fillId="0" borderId="27" xfId="0" applyFont="1" applyFill="1" applyBorder="1" applyAlignment="1">
      <alignment horizontal="left" vertical="center" wrapText="1"/>
    </xf>
    <xf numFmtId="49" fontId="7" fillId="5" borderId="26" xfId="0" applyNumberFormat="1" applyFont="1" applyFill="1" applyBorder="1" applyAlignment="1">
      <alignment horizontal="center" vertical="center" wrapText="1"/>
    </xf>
    <xf numFmtId="176" fontId="10" fillId="0" borderId="26" xfId="4" applyNumberFormat="1" applyFont="1" applyFill="1" applyBorder="1" applyAlignment="1">
      <alignment horizontal="right" vertical="center" wrapText="1"/>
    </xf>
    <xf numFmtId="49" fontId="30" fillId="5" borderId="27" xfId="0" applyNumberFormat="1" applyFont="1" applyFill="1" applyBorder="1" applyAlignment="1">
      <alignment horizontal="left" vertical="center" wrapText="1"/>
    </xf>
    <xf numFmtId="0" fontId="30" fillId="5" borderId="27" xfId="0" applyFont="1" applyFill="1" applyBorder="1" applyAlignment="1">
      <alignment horizontal="left" vertical="center" wrapText="1"/>
    </xf>
    <xf numFmtId="176" fontId="28" fillId="0" borderId="26" xfId="4" applyNumberFormat="1" applyFont="1" applyFill="1" applyBorder="1" applyAlignment="1">
      <alignment horizontal="right" vertical="center" wrapText="1"/>
    </xf>
    <xf numFmtId="176" fontId="37" fillId="0" borderId="29" xfId="4" applyNumberFormat="1" applyFont="1" applyFill="1" applyBorder="1" applyAlignment="1">
      <alignment horizontal="right" vertical="center" wrapText="1"/>
    </xf>
    <xf numFmtId="0" fontId="8" fillId="5" borderId="30" xfId="0" applyFont="1" applyFill="1" applyBorder="1" applyAlignment="1">
      <alignment horizontal="center" vertical="center" wrapText="1"/>
    </xf>
    <xf numFmtId="0" fontId="23" fillId="5" borderId="34" xfId="0" applyFont="1" applyFill="1" applyBorder="1" applyAlignment="1">
      <alignment horizontal="center" vertical="center" wrapText="1"/>
    </xf>
    <xf numFmtId="0" fontId="23" fillId="5" borderId="35" xfId="0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center" vertical="center" wrapText="1"/>
    </xf>
    <xf numFmtId="0" fontId="8" fillId="5" borderId="32" xfId="0" applyFont="1" applyFill="1" applyBorder="1" applyAlignment="1">
      <alignment horizontal="center" vertical="center" wrapText="1"/>
    </xf>
    <xf numFmtId="41" fontId="10" fillId="0" borderId="32" xfId="4" applyNumberFormat="1" applyFont="1" applyFill="1" applyBorder="1" applyAlignment="1">
      <alignment horizontal="right" vertical="center" wrapText="1"/>
    </xf>
    <xf numFmtId="0" fontId="29" fillId="5" borderId="33" xfId="0" applyFont="1" applyFill="1" applyBorder="1" applyAlignment="1">
      <alignment horizontal="left" vertical="center" wrapText="1"/>
    </xf>
    <xf numFmtId="0" fontId="8" fillId="8" borderId="26" xfId="0" applyFont="1" applyFill="1" applyBorder="1" applyAlignment="1">
      <alignment horizontal="center" vertical="center" wrapText="1"/>
    </xf>
    <xf numFmtId="41" fontId="10" fillId="8" borderId="26" xfId="4" applyNumberFormat="1" applyFont="1" applyFill="1" applyBorder="1" applyAlignment="1">
      <alignment horizontal="right" vertical="center" wrapText="1"/>
    </xf>
    <xf numFmtId="0" fontId="29" fillId="8" borderId="27" xfId="0" applyFont="1" applyFill="1" applyBorder="1" applyAlignment="1">
      <alignment horizontal="left" vertical="center" wrapText="1"/>
    </xf>
    <xf numFmtId="49" fontId="7" fillId="8" borderId="26" xfId="0" applyNumberFormat="1" applyFont="1" applyFill="1" applyBorder="1" applyAlignment="1">
      <alignment horizontal="center" vertical="center" wrapText="1"/>
    </xf>
    <xf numFmtId="176" fontId="10" fillId="8" borderId="26" xfId="4" applyNumberFormat="1" applyFont="1" applyFill="1" applyBorder="1" applyAlignment="1">
      <alignment horizontal="right" vertical="center" wrapText="1"/>
    </xf>
    <xf numFmtId="49" fontId="30" fillId="8" borderId="27" xfId="0" applyNumberFormat="1" applyFont="1" applyFill="1" applyBorder="1" applyAlignment="1">
      <alignment horizontal="left" vertical="center" wrapText="1"/>
    </xf>
    <xf numFmtId="176" fontId="28" fillId="8" borderId="26" xfId="4" applyNumberFormat="1" applyFont="1" applyFill="1" applyBorder="1" applyAlignment="1">
      <alignment horizontal="right" vertical="center" wrapText="1"/>
    </xf>
    <xf numFmtId="176" fontId="28" fillId="8" borderId="26" xfId="1" applyNumberFormat="1" applyFont="1" applyFill="1" applyBorder="1" applyAlignment="1">
      <alignment horizontal="right" vertical="center" wrapText="1"/>
    </xf>
    <xf numFmtId="0" fontId="23" fillId="8" borderId="42" xfId="0" applyFont="1" applyFill="1" applyBorder="1" applyAlignment="1">
      <alignment horizontal="center" vertical="center" wrapText="1"/>
    </xf>
    <xf numFmtId="41" fontId="10" fillId="8" borderId="42" xfId="0" applyNumberFormat="1" applyFont="1" applyFill="1" applyBorder="1" applyAlignment="1">
      <alignment horizontal="center" vertical="center" wrapText="1"/>
    </xf>
    <xf numFmtId="0" fontId="23" fillId="8" borderId="4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41" fontId="39" fillId="8" borderId="42" xfId="0" applyNumberFormat="1" applyFont="1" applyFill="1" applyBorder="1" applyAlignment="1">
      <alignment horizontal="center" vertical="center" wrapText="1"/>
    </xf>
    <xf numFmtId="41" fontId="39" fillId="8" borderId="26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25" fillId="0" borderId="0" xfId="0" applyFont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2" fontId="22" fillId="5" borderId="16" xfId="0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 vertical="center"/>
    </xf>
    <xf numFmtId="176" fontId="26" fillId="0" borderId="26" xfId="2" applyNumberFormat="1" applyFont="1" applyFill="1" applyBorder="1" applyAlignment="1">
      <alignment horizontal="right" vertical="center" wrapText="1"/>
    </xf>
    <xf numFmtId="176" fontId="36" fillId="0" borderId="26" xfId="2" applyNumberFormat="1" applyFont="1" applyFill="1" applyBorder="1" applyAlignment="1">
      <alignment horizontal="right" vertical="center" wrapText="1"/>
    </xf>
    <xf numFmtId="176" fontId="38" fillId="0" borderId="29" xfId="2" applyNumberFormat="1" applyFont="1" applyFill="1" applyBorder="1" applyAlignment="1">
      <alignment horizontal="right" vertical="center" wrapText="1"/>
    </xf>
    <xf numFmtId="0" fontId="27" fillId="5" borderId="30" xfId="0" applyFont="1" applyFill="1" applyBorder="1" applyAlignment="1">
      <alignment horizontal="center" vertical="center" wrapText="1"/>
    </xf>
    <xf numFmtId="0" fontId="24" fillId="0" borderId="35" xfId="2" applyFont="1" applyFill="1" applyBorder="1" applyAlignment="1">
      <alignment horizontal="center" vertical="center" wrapText="1"/>
    </xf>
    <xf numFmtId="176" fontId="8" fillId="8" borderId="1" xfId="2" applyNumberFormat="1" applyFont="1" applyFill="1" applyBorder="1" applyAlignment="1">
      <alignment horizontal="right" vertical="center" wrapText="1"/>
    </xf>
    <xf numFmtId="41" fontId="7" fillId="8" borderId="1" xfId="3" applyNumberFormat="1" applyFont="1" applyFill="1" applyBorder="1" applyAlignment="1">
      <alignment horizontal="right" vertical="center" wrapText="1"/>
    </xf>
    <xf numFmtId="41" fontId="7" fillId="8" borderId="1" xfId="0" applyNumberFormat="1" applyFont="1" applyFill="1" applyBorder="1" applyAlignment="1">
      <alignment horizontal="right" vertical="center" wrapText="1"/>
    </xf>
    <xf numFmtId="176" fontId="8" fillId="8" borderId="12" xfId="2" applyNumberFormat="1" applyFont="1" applyFill="1" applyBorder="1" applyAlignment="1">
      <alignment horizontal="right" vertical="center" wrapText="1"/>
    </xf>
    <xf numFmtId="41" fontId="7" fillId="8" borderId="12" xfId="0" applyNumberFormat="1" applyFont="1" applyFill="1" applyBorder="1" applyAlignment="1">
      <alignment horizontal="right" vertical="center" wrapText="1"/>
    </xf>
    <xf numFmtId="176" fontId="8" fillId="8" borderId="3" xfId="2" applyNumberFormat="1" applyFont="1" applyFill="1" applyBorder="1" applyAlignment="1">
      <alignment horizontal="right" vertical="center" wrapText="1"/>
    </xf>
    <xf numFmtId="41" fontId="7" fillId="8" borderId="3" xfId="0" applyNumberFormat="1" applyFont="1" applyFill="1" applyBorder="1" applyAlignment="1">
      <alignment horizontal="center" vertical="center" wrapText="1"/>
    </xf>
    <xf numFmtId="41" fontId="8" fillId="8" borderId="3" xfId="3" applyFont="1" applyFill="1" applyBorder="1" applyAlignment="1">
      <alignment horizontal="right" vertical="center" wrapText="1"/>
    </xf>
    <xf numFmtId="41" fontId="8" fillId="8" borderId="1" xfId="3" applyFont="1" applyFill="1" applyBorder="1" applyAlignment="1">
      <alignment horizontal="right" vertical="center" wrapText="1"/>
    </xf>
    <xf numFmtId="1" fontId="8" fillId="8" borderId="4" xfId="0" applyNumberFormat="1" applyFont="1" applyFill="1" applyBorder="1" applyAlignment="1">
      <alignment horizontal="right" vertical="center" wrapText="1"/>
    </xf>
    <xf numFmtId="41" fontId="8" fillId="8" borderId="17" xfId="3" applyFont="1" applyFill="1" applyBorder="1" applyAlignment="1">
      <alignment horizontal="right" vertical="center" wrapText="1"/>
    </xf>
    <xf numFmtId="1" fontId="8" fillId="8" borderId="43" xfId="0" applyNumberFormat="1" applyFont="1" applyFill="1" applyBorder="1" applyAlignment="1">
      <alignment horizontal="right" vertical="center" wrapText="1"/>
    </xf>
    <xf numFmtId="49" fontId="7" fillId="5" borderId="12" xfId="0" applyNumberFormat="1" applyFont="1" applyFill="1" applyBorder="1" applyAlignment="1">
      <alignment horizontal="left" vertical="center" wrapText="1"/>
    </xf>
    <xf numFmtId="0" fontId="42" fillId="8" borderId="0" xfId="0" applyFont="1" applyFill="1">
      <alignment vertical="center"/>
    </xf>
    <xf numFmtId="0" fontId="42" fillId="0" borderId="1" xfId="0" applyFont="1" applyBorder="1">
      <alignment vertical="center"/>
    </xf>
    <xf numFmtId="41" fontId="42" fillId="8" borderId="1" xfId="0" applyNumberFormat="1" applyFont="1" applyFill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41" fontId="8" fillId="8" borderId="3" xfId="1" applyNumberFormat="1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0" borderId="17" xfId="2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7" xfId="1" applyFont="1" applyFill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horizontal="right" vertical="center" wrapText="1"/>
    </xf>
    <xf numFmtId="41" fontId="8" fillId="8" borderId="3" xfId="0" applyNumberFormat="1" applyFont="1" applyFill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horizontal="right" vertical="center" wrapText="1"/>
    </xf>
    <xf numFmtId="41" fontId="7" fillId="5" borderId="1" xfId="0" applyNumberFormat="1" applyFont="1" applyFill="1" applyBorder="1" applyAlignment="1">
      <alignment horizontal="right" vertical="center" wrapText="1"/>
    </xf>
    <xf numFmtId="49" fontId="27" fillId="5" borderId="31" xfId="0" applyNumberFormat="1" applyFont="1" applyFill="1" applyBorder="1" applyAlignment="1">
      <alignment vertical="center" wrapText="1"/>
    </xf>
    <xf numFmtId="49" fontId="27" fillId="5" borderId="32" xfId="0" applyNumberFormat="1" applyFont="1" applyFill="1" applyBorder="1" applyAlignment="1">
      <alignment vertical="center" wrapText="1"/>
    </xf>
    <xf numFmtId="41" fontId="27" fillId="8" borderId="26" xfId="0" applyNumberFormat="1" applyFont="1" applyFill="1" applyBorder="1" applyAlignment="1">
      <alignment horizontal="center" vertical="center" wrapText="1"/>
    </xf>
    <xf numFmtId="49" fontId="27" fillId="0" borderId="26" xfId="0" applyNumberFormat="1" applyFont="1" applyFill="1" applyBorder="1" applyAlignment="1">
      <alignment horizontal="center" vertical="center" wrapText="1"/>
    </xf>
    <xf numFmtId="49" fontId="27" fillId="0" borderId="27" xfId="0" applyNumberFormat="1" applyFont="1" applyFill="1" applyBorder="1" applyAlignment="1">
      <alignment horizontal="left" vertical="center" wrapText="1"/>
    </xf>
    <xf numFmtId="0" fontId="27" fillId="0" borderId="47" xfId="0" applyFont="1" applyFill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vertical="center" wrapText="1"/>
    </xf>
    <xf numFmtId="176" fontId="8" fillId="8" borderId="1" xfId="0" applyNumberFormat="1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47" fillId="0" borderId="3" xfId="0" applyFont="1" applyBorder="1" applyAlignment="1">
      <alignment vertical="center"/>
    </xf>
    <xf numFmtId="41" fontId="46" fillId="0" borderId="1" xfId="3" applyFont="1" applyBorder="1" applyAlignment="1">
      <alignment vertical="center"/>
    </xf>
    <xf numFmtId="0" fontId="46" fillId="0" borderId="48" xfId="0" applyFont="1" applyBorder="1" applyAlignment="1">
      <alignment vertical="top"/>
    </xf>
    <xf numFmtId="41" fontId="46" fillId="8" borderId="48" xfId="3" applyFont="1" applyFill="1" applyBorder="1" applyAlignment="1">
      <alignment vertical="center"/>
    </xf>
    <xf numFmtId="0" fontId="47" fillId="8" borderId="49" xfId="0" applyFont="1" applyFill="1" applyBorder="1" applyAlignment="1">
      <alignment vertical="center"/>
    </xf>
    <xf numFmtId="0" fontId="0" fillId="8" borderId="0" xfId="0" applyFill="1">
      <alignment vertical="center"/>
    </xf>
    <xf numFmtId="0" fontId="46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center"/>
    </xf>
    <xf numFmtId="49" fontId="7" fillId="5" borderId="2" xfId="0" applyNumberFormat="1" applyFont="1" applyFill="1" applyBorder="1" applyAlignment="1">
      <alignment horizontal="center" vertical="center" wrapText="1"/>
    </xf>
    <xf numFmtId="0" fontId="8" fillId="0" borderId="38" xfId="0" applyFont="1" applyFill="1" applyBorder="1" applyAlignment="1">
      <alignment horizontal="center" vertical="center" wrapText="1"/>
    </xf>
    <xf numFmtId="0" fontId="8" fillId="5" borderId="37" xfId="0" applyFont="1" applyFill="1" applyBorder="1" applyAlignment="1">
      <alignment horizontal="center" vertical="top" wrapText="1"/>
    </xf>
    <xf numFmtId="0" fontId="8" fillId="5" borderId="32" xfId="0" applyFont="1" applyFill="1" applyBorder="1" applyAlignment="1">
      <alignment horizontal="center" vertical="top" wrapText="1"/>
    </xf>
    <xf numFmtId="49" fontId="7" fillId="5" borderId="25" xfId="0" applyNumberFormat="1" applyFont="1" applyFill="1" applyBorder="1" applyAlignment="1">
      <alignment horizontal="center" vertical="center" wrapText="1"/>
    </xf>
    <xf numFmtId="3" fontId="27" fillId="0" borderId="26" xfId="0" applyNumberFormat="1" applyFont="1" applyFill="1" applyBorder="1" applyAlignment="1">
      <alignment horizontal="right" vertical="center" wrapText="1"/>
    </xf>
    <xf numFmtId="49" fontId="27" fillId="5" borderId="40" xfId="0" applyNumberFormat="1" applyFont="1" applyFill="1" applyBorder="1" applyAlignment="1">
      <alignment vertical="top" wrapText="1"/>
    </xf>
    <xf numFmtId="49" fontId="27" fillId="5" borderId="31" xfId="0" applyNumberFormat="1" applyFont="1" applyFill="1" applyBorder="1" applyAlignment="1">
      <alignment vertical="top" wrapText="1"/>
    </xf>
    <xf numFmtId="49" fontId="27" fillId="5" borderId="39" xfId="0" applyNumberFormat="1" applyFont="1" applyFill="1" applyBorder="1" applyAlignment="1">
      <alignment vertical="center" wrapText="1"/>
    </xf>
    <xf numFmtId="0" fontId="27" fillId="8" borderId="42" xfId="0" applyFont="1" applyFill="1" applyBorder="1" applyAlignment="1">
      <alignment horizontal="center" vertical="center" wrapText="1"/>
    </xf>
    <xf numFmtId="3" fontId="45" fillId="8" borderId="42" xfId="2" applyNumberFormat="1" applyFont="1" applyFill="1" applyBorder="1" applyAlignment="1">
      <alignment horizontal="right" vertical="center" wrapText="1"/>
    </xf>
    <xf numFmtId="49" fontId="27" fillId="8" borderId="26" xfId="0" applyNumberFormat="1" applyFont="1" applyFill="1" applyBorder="1" applyAlignment="1">
      <alignment horizontal="center" vertical="center" wrapText="1"/>
    </xf>
    <xf numFmtId="176" fontId="26" fillId="8" borderId="26" xfId="2" applyNumberFormat="1" applyFont="1" applyFill="1" applyBorder="1" applyAlignment="1">
      <alignment horizontal="right" vertical="center" wrapText="1"/>
    </xf>
    <xf numFmtId="3" fontId="27" fillId="8" borderId="42" xfId="0" applyNumberFormat="1" applyFont="1" applyFill="1" applyBorder="1" applyAlignment="1">
      <alignment horizontal="right" vertical="center" wrapText="1"/>
    </xf>
    <xf numFmtId="0" fontId="27" fillId="8" borderId="41" xfId="0" applyFont="1" applyFill="1" applyBorder="1" applyAlignment="1">
      <alignment horizontal="left" vertical="center" wrapText="1"/>
    </xf>
    <xf numFmtId="3" fontId="27" fillId="8" borderId="26" xfId="0" applyNumberFormat="1" applyFont="1" applyFill="1" applyBorder="1" applyAlignment="1">
      <alignment horizontal="right" vertical="center" wrapText="1"/>
    </xf>
    <xf numFmtId="49" fontId="27" fillId="8" borderId="27" xfId="0" applyNumberFormat="1" applyFont="1" applyFill="1" applyBorder="1" applyAlignment="1">
      <alignment horizontal="left" vertical="center" wrapText="1"/>
    </xf>
    <xf numFmtId="41" fontId="45" fillId="8" borderId="42" xfId="3" applyFont="1" applyFill="1" applyBorder="1" applyAlignment="1">
      <alignment horizontal="center" vertical="center" wrapText="1"/>
    </xf>
    <xf numFmtId="49" fontId="27" fillId="0" borderId="32" xfId="0" applyNumberFormat="1" applyFont="1" applyFill="1" applyBorder="1" applyAlignment="1">
      <alignment horizontal="center" vertical="center" wrapText="1"/>
    </xf>
    <xf numFmtId="176" fontId="26" fillId="0" borderId="32" xfId="2" applyNumberFormat="1" applyFont="1" applyFill="1" applyBorder="1" applyAlignment="1">
      <alignment horizontal="right" vertical="center" wrapText="1"/>
    </xf>
    <xf numFmtId="49" fontId="27" fillId="0" borderId="33" xfId="0" applyNumberFormat="1" applyFont="1" applyFill="1" applyBorder="1" applyAlignment="1">
      <alignment horizontal="left" vertical="center" wrapText="1"/>
    </xf>
    <xf numFmtId="0" fontId="27" fillId="0" borderId="42" xfId="0" applyFont="1" applyFill="1" applyBorder="1" applyAlignment="1">
      <alignment horizontal="left" vertical="center" wrapText="1"/>
    </xf>
    <xf numFmtId="0" fontId="44" fillId="0" borderId="0" xfId="5" applyFont="1" applyAlignment="1">
      <alignment horizontal="center" vertical="center"/>
    </xf>
    <xf numFmtId="31" fontId="31" fillId="0" borderId="0" xfId="5" applyNumberFormat="1" applyFont="1" applyAlignment="1">
      <alignment horizontal="center" vertical="center"/>
    </xf>
    <xf numFmtId="0" fontId="31" fillId="0" borderId="0" xfId="5" applyFont="1" applyAlignment="1">
      <alignment horizontal="center" vertical="center"/>
    </xf>
    <xf numFmtId="0" fontId="34" fillId="0" borderId="0" xfId="5" applyFont="1" applyAlignment="1">
      <alignment horizontal="center" vertical="center"/>
    </xf>
    <xf numFmtId="0" fontId="35" fillId="0" borderId="0" xfId="5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41" fontId="7" fillId="5" borderId="1" xfId="0" applyNumberFormat="1" applyFont="1" applyFill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horizontal="center" vertical="center" wrapText="1"/>
    </xf>
    <xf numFmtId="41" fontId="7" fillId="0" borderId="1" xfId="3" applyNumberFormat="1" applyFont="1" applyFill="1" applyBorder="1" applyAlignment="1">
      <alignment horizontal="center" vertical="center" wrapText="1"/>
    </xf>
    <xf numFmtId="41" fontId="7" fillId="5" borderId="12" xfId="0" applyNumberFormat="1" applyFont="1" applyFill="1" applyBorder="1" applyAlignment="1">
      <alignment horizontal="center" vertical="center" wrapText="1"/>
    </xf>
    <xf numFmtId="41" fontId="7" fillId="5" borderId="3" xfId="0" applyNumberFormat="1" applyFont="1" applyFill="1" applyBorder="1" applyAlignment="1">
      <alignment horizontal="center" vertical="center" wrapText="1"/>
    </xf>
    <xf numFmtId="49" fontId="7" fillId="5" borderId="18" xfId="0" applyNumberFormat="1" applyFont="1" applyFill="1" applyBorder="1" applyAlignment="1">
      <alignment horizontal="center" vertical="top" wrapText="1"/>
    </xf>
    <xf numFmtId="49" fontId="7" fillId="5" borderId="19" xfId="0" applyNumberFormat="1" applyFont="1" applyFill="1" applyBorder="1" applyAlignment="1">
      <alignment horizontal="center" vertical="top" wrapText="1"/>
    </xf>
    <xf numFmtId="49" fontId="7" fillId="5" borderId="11" xfId="0" applyNumberFormat="1" applyFont="1" applyFill="1" applyBorder="1" applyAlignment="1">
      <alignment horizontal="center" vertical="top" wrapText="1"/>
    </xf>
    <xf numFmtId="0" fontId="46" fillId="0" borderId="49" xfId="0" applyFont="1" applyBorder="1" applyAlignment="1">
      <alignment horizontal="center" vertical="top" wrapText="1"/>
    </xf>
    <xf numFmtId="0" fontId="46" fillId="0" borderId="3" xfId="0" applyFont="1" applyBorder="1" applyAlignment="1">
      <alignment horizontal="center" vertical="top" wrapText="1"/>
    </xf>
    <xf numFmtId="49" fontId="7" fillId="5" borderId="12" xfId="0" applyNumberFormat="1" applyFont="1" applyFill="1" applyBorder="1" applyAlignment="1">
      <alignment horizontal="center" vertical="center" wrapText="1"/>
    </xf>
    <xf numFmtId="49" fontId="7" fillId="5" borderId="2" xfId="0" applyNumberFormat="1" applyFont="1" applyFill="1" applyBorder="1" applyAlignment="1">
      <alignment horizontal="center" vertical="center" wrapText="1"/>
    </xf>
    <xf numFmtId="49" fontId="7" fillId="5" borderId="3" xfId="0" applyNumberFormat="1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top" wrapText="1"/>
    </xf>
    <xf numFmtId="0" fontId="46" fillId="0" borderId="49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176" fontId="8" fillId="0" borderId="12" xfId="2" applyNumberFormat="1" applyFont="1" applyFill="1" applyBorder="1" applyAlignment="1">
      <alignment horizontal="right" vertical="center" wrapText="1"/>
    </xf>
    <xf numFmtId="176" fontId="8" fillId="0" borderId="3" xfId="2" applyNumberFormat="1" applyFont="1" applyFill="1" applyBorder="1" applyAlignment="1">
      <alignment horizontal="right" vertical="center" wrapText="1"/>
    </xf>
    <xf numFmtId="0" fontId="8" fillId="5" borderId="49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21" fillId="7" borderId="7" xfId="2" applyFont="1" applyFill="1" applyBorder="1" applyAlignment="1">
      <alignment horizontal="center" vertical="center" wrapText="1"/>
    </xf>
    <xf numFmtId="0" fontId="21" fillId="7" borderId="8" xfId="2" applyFont="1" applyFill="1" applyBorder="1" applyAlignment="1">
      <alignment horizontal="center" vertical="center" wrapText="1"/>
    </xf>
    <xf numFmtId="0" fontId="21" fillId="6" borderId="8" xfId="1" applyFont="1" applyFill="1" applyBorder="1" applyAlignment="1">
      <alignment horizontal="center" vertical="center" wrapText="1"/>
    </xf>
    <xf numFmtId="0" fontId="21" fillId="6" borderId="9" xfId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43" fillId="5" borderId="14" xfId="0" applyFont="1" applyFill="1" applyBorder="1" applyAlignment="1">
      <alignment horizontal="center" vertical="center" wrapText="1"/>
    </xf>
    <xf numFmtId="0" fontId="43" fillId="5" borderId="15" xfId="0" applyFont="1" applyFill="1" applyBorder="1" applyAlignment="1">
      <alignment horizontal="center" vertical="center" wrapText="1"/>
    </xf>
    <xf numFmtId="41" fontId="7" fillId="0" borderId="12" xfId="0" applyNumberFormat="1" applyFont="1" applyFill="1" applyBorder="1" applyAlignment="1">
      <alignment horizontal="right" vertical="center" wrapText="1"/>
    </xf>
    <xf numFmtId="41" fontId="7" fillId="0" borderId="3" xfId="0" applyNumberFormat="1" applyFont="1" applyFill="1" applyBorder="1" applyAlignment="1">
      <alignment horizontal="right" vertical="center" wrapText="1"/>
    </xf>
    <xf numFmtId="49" fontId="7" fillId="5" borderId="12" xfId="0" applyNumberFormat="1" applyFont="1" applyFill="1" applyBorder="1" applyAlignment="1">
      <alignment horizontal="center" vertical="top" wrapText="1"/>
    </xf>
    <xf numFmtId="49" fontId="7" fillId="5" borderId="2" xfId="0" applyNumberFormat="1" applyFont="1" applyFill="1" applyBorder="1" applyAlignment="1">
      <alignment horizontal="center" vertical="top" wrapText="1"/>
    </xf>
    <xf numFmtId="49" fontId="7" fillId="5" borderId="3" xfId="0" applyNumberFormat="1" applyFont="1" applyFill="1" applyBorder="1" applyAlignment="1">
      <alignment horizontal="center" vertical="top" wrapText="1"/>
    </xf>
    <xf numFmtId="0" fontId="23" fillId="5" borderId="24" xfId="0" applyFont="1" applyFill="1" applyBorder="1" applyAlignment="1">
      <alignment horizontal="center" vertical="center" wrapText="1"/>
    </xf>
    <xf numFmtId="0" fontId="23" fillId="5" borderId="3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0" fillId="0" borderId="0" xfId="0" applyFont="1" applyBorder="1" applyAlignment="1">
      <alignment horizontal="right" vertical="center"/>
    </xf>
    <xf numFmtId="0" fontId="23" fillId="5" borderId="28" xfId="0" applyFont="1" applyFill="1" applyBorder="1" applyAlignment="1">
      <alignment horizontal="center" vertical="center" wrapText="1"/>
    </xf>
    <xf numFmtId="0" fontId="23" fillId="5" borderId="29" xfId="0" applyFont="1" applyFill="1" applyBorder="1" applyAlignment="1">
      <alignment horizontal="center" vertical="center" wrapText="1"/>
    </xf>
    <xf numFmtId="49" fontId="23" fillId="0" borderId="22" xfId="0" applyNumberFormat="1" applyFont="1" applyBorder="1" applyAlignment="1">
      <alignment horizontal="center" vertical="center" wrapText="1"/>
    </xf>
    <xf numFmtId="49" fontId="23" fillId="0" borderId="23" xfId="0" applyNumberFormat="1" applyFont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23" fillId="5" borderId="35" xfId="0" applyFont="1" applyFill="1" applyBorder="1" applyAlignment="1">
      <alignment horizontal="center" vertical="center" wrapText="1"/>
    </xf>
    <xf numFmtId="49" fontId="27" fillId="5" borderId="6" xfId="0" applyNumberFormat="1" applyFont="1" applyFill="1" applyBorder="1" applyAlignment="1">
      <alignment horizontal="left" vertical="top" wrapText="1"/>
    </xf>
    <xf numFmtId="49" fontId="27" fillId="5" borderId="37" xfId="0" applyNumberFormat="1" applyFont="1" applyFill="1" applyBorder="1" applyAlignment="1">
      <alignment horizontal="left" vertical="top" wrapText="1"/>
    </xf>
    <xf numFmtId="49" fontId="27" fillId="5" borderId="32" xfId="0" applyNumberFormat="1" applyFont="1" applyFill="1" applyBorder="1" applyAlignment="1">
      <alignment horizontal="left" vertical="top" wrapText="1"/>
    </xf>
    <xf numFmtId="0" fontId="8" fillId="5" borderId="26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49" fontId="7" fillId="5" borderId="31" xfId="0" applyNumberFormat="1" applyFont="1" applyFill="1" applyBorder="1" applyAlignment="1">
      <alignment horizontal="center" vertical="top" wrapText="1"/>
    </xf>
    <xf numFmtId="49" fontId="7" fillId="5" borderId="25" xfId="0" applyNumberFormat="1" applyFont="1" applyFill="1" applyBorder="1" applyAlignment="1">
      <alignment horizontal="center" vertical="top" wrapText="1"/>
    </xf>
    <xf numFmtId="49" fontId="7" fillId="5" borderId="6" xfId="0" applyNumberFormat="1" applyFont="1" applyFill="1" applyBorder="1" applyAlignment="1">
      <alignment horizontal="center" vertical="top" wrapText="1"/>
    </xf>
    <xf numFmtId="49" fontId="7" fillId="5" borderId="37" xfId="0" applyNumberFormat="1" applyFont="1" applyFill="1" applyBorder="1" applyAlignment="1">
      <alignment horizontal="center" vertical="top" wrapText="1"/>
    </xf>
    <xf numFmtId="49" fontId="7" fillId="5" borderId="32" xfId="0" applyNumberFormat="1" applyFont="1" applyFill="1" applyBorder="1" applyAlignment="1">
      <alignment horizontal="center" vertical="top" wrapText="1"/>
    </xf>
    <xf numFmtId="41" fontId="10" fillId="0" borderId="6" xfId="4" applyNumberFormat="1" applyFont="1" applyFill="1" applyBorder="1" applyAlignment="1">
      <alignment horizontal="center" vertical="center" wrapText="1"/>
    </xf>
    <xf numFmtId="41" fontId="10" fillId="0" borderId="37" xfId="4" applyNumberFormat="1" applyFont="1" applyFill="1" applyBorder="1" applyAlignment="1">
      <alignment horizontal="center" vertical="center" wrapText="1"/>
    </xf>
    <xf numFmtId="41" fontId="10" fillId="0" borderId="32" xfId="4" applyNumberFormat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/>
    </xf>
    <xf numFmtId="0" fontId="41" fillId="0" borderId="0" xfId="0" applyFont="1" applyBorder="1" applyAlignment="1">
      <alignment horizontal="right" vertical="center"/>
    </xf>
    <xf numFmtId="49" fontId="30" fillId="5" borderId="46" xfId="0" applyNumberFormat="1" applyFont="1" applyFill="1" applyBorder="1" applyAlignment="1">
      <alignment horizontal="left" vertical="center" wrapText="1"/>
    </xf>
    <xf numFmtId="49" fontId="30" fillId="5" borderId="45" xfId="0" applyNumberFormat="1" applyFont="1" applyFill="1" applyBorder="1" applyAlignment="1">
      <alignment horizontal="left" vertical="center" wrapText="1"/>
    </xf>
    <xf numFmtId="49" fontId="30" fillId="5" borderId="33" xfId="0" applyNumberFormat="1" applyFont="1" applyFill="1" applyBorder="1" applyAlignment="1">
      <alignment horizontal="left" vertical="center" wrapText="1"/>
    </xf>
    <xf numFmtId="49" fontId="30" fillId="0" borderId="46" xfId="0" applyNumberFormat="1" applyFont="1" applyFill="1" applyBorder="1" applyAlignment="1">
      <alignment horizontal="left" vertical="center" wrapText="1"/>
    </xf>
    <xf numFmtId="49" fontId="30" fillId="0" borderId="45" xfId="0" applyNumberFormat="1" applyFont="1" applyFill="1" applyBorder="1" applyAlignment="1">
      <alignment horizontal="left" vertical="center" wrapText="1"/>
    </xf>
    <xf numFmtId="49" fontId="30" fillId="0" borderId="33" xfId="0" applyNumberFormat="1" applyFont="1" applyFill="1" applyBorder="1" applyAlignment="1">
      <alignment horizontal="left" vertical="center" wrapText="1"/>
    </xf>
    <xf numFmtId="49" fontId="7" fillId="5" borderId="39" xfId="0" applyNumberFormat="1" applyFont="1" applyFill="1" applyBorder="1" applyAlignment="1">
      <alignment horizontal="center" vertical="top" wrapText="1"/>
    </xf>
    <xf numFmtId="49" fontId="7" fillId="5" borderId="40" xfId="0" applyNumberFormat="1" applyFont="1" applyFill="1" applyBorder="1" applyAlignment="1">
      <alignment horizontal="center" vertical="top" wrapText="1"/>
    </xf>
  </cellXfs>
  <cellStyles count="9">
    <cellStyle name="강조색3" xfId="4" builtinId="37"/>
    <cellStyle name="계" xfId="7"/>
    <cellStyle name="나쁨" xfId="2" builtinId="27"/>
    <cellStyle name="소계" xfId="8"/>
    <cellStyle name="쉼표 [0]" xfId="3" builtinId="6"/>
    <cellStyle name="좋음" xfId="1" builtinId="26"/>
    <cellStyle name="표준" xfId="0" builtinId="0"/>
    <cellStyle name="표준 2" xfId="6"/>
    <cellStyle name="표준_2006년씨튼1차 추경예산서" xfId="5"/>
  </cellStyles>
  <dxfs count="0"/>
  <tableStyles count="0" defaultTableStyle="TableStyleMedium2" defaultPivotStyle="PivotStyleLight16"/>
  <colors>
    <mruColors>
      <color rgb="FF286892"/>
      <color rgb="FFC6E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showGridLines="0" workbookViewId="0">
      <selection activeCell="G6" sqref="G6"/>
    </sheetView>
  </sheetViews>
  <sheetFormatPr defaultColWidth="9" defaultRowHeight="14.25"/>
  <cols>
    <col min="1" max="1" width="9.75" style="8" customWidth="1"/>
    <col min="2" max="3" width="12.25" style="8" customWidth="1"/>
    <col min="4" max="4" width="12.375" style="8" customWidth="1"/>
    <col min="5" max="5" width="11.5" style="8" customWidth="1"/>
    <col min="6" max="7" width="12.375" style="8" customWidth="1"/>
    <col min="8" max="8" width="12.125" style="8" customWidth="1"/>
    <col min="9" max="12" width="9" style="8"/>
    <col min="13" max="13" width="17.125" style="8" customWidth="1"/>
    <col min="14" max="16384" width="9" style="8"/>
  </cols>
  <sheetData>
    <row r="1" spans="1:13" s="3" customFormat="1" ht="13.5">
      <c r="A1" s="2"/>
      <c r="B1" s="2"/>
      <c r="C1" s="2"/>
      <c r="D1" s="2"/>
      <c r="E1" s="2"/>
      <c r="F1" s="2"/>
      <c r="G1" s="2"/>
      <c r="H1" s="2"/>
    </row>
    <row r="2" spans="1:13" s="3" customFormat="1" ht="13.5">
      <c r="A2" s="2"/>
      <c r="B2" s="2"/>
      <c r="C2" s="2"/>
      <c r="D2" s="2"/>
      <c r="E2" s="2"/>
      <c r="F2" s="2"/>
      <c r="G2" s="2"/>
      <c r="H2" s="2"/>
    </row>
    <row r="3" spans="1:13" s="3" customFormat="1" ht="25.5" customHeight="1">
      <c r="A3" s="2"/>
      <c r="B3" s="2"/>
      <c r="C3" s="2"/>
      <c r="D3" s="2"/>
      <c r="E3" s="2"/>
      <c r="F3" s="2"/>
      <c r="G3" s="2"/>
      <c r="H3" s="2"/>
    </row>
    <row r="4" spans="1:13" s="4" customFormat="1" ht="36.75" customHeight="1">
      <c r="A4" s="166" t="s">
        <v>129</v>
      </c>
      <c r="B4" s="166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</row>
    <row r="5" spans="1:13" s="3" customFormat="1" ht="25.5">
      <c r="A5" s="2"/>
      <c r="B5" s="5"/>
      <c r="C5" s="5"/>
      <c r="D5" s="5"/>
      <c r="E5" s="5"/>
      <c r="F5" s="5"/>
      <c r="G5" s="5"/>
      <c r="H5" s="5"/>
    </row>
    <row r="6" spans="1:13" s="3" customFormat="1" ht="154.5" customHeight="1">
      <c r="A6" s="2"/>
      <c r="B6" s="6"/>
      <c r="C6" s="6"/>
      <c r="D6" s="6"/>
      <c r="E6" s="6"/>
      <c r="F6" s="6"/>
      <c r="G6" s="6"/>
      <c r="H6" s="6"/>
    </row>
    <row r="7" spans="1:13" s="3" customFormat="1" ht="100.5" customHeight="1">
      <c r="A7" s="2"/>
      <c r="B7" s="6"/>
      <c r="C7" s="6"/>
      <c r="D7" s="6"/>
      <c r="E7" s="6"/>
      <c r="F7" s="6"/>
      <c r="G7" s="6"/>
      <c r="H7" s="6"/>
    </row>
    <row r="8" spans="1:13" s="3" customFormat="1" ht="20.25">
      <c r="A8" s="167">
        <v>46006</v>
      </c>
      <c r="B8" s="168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</row>
    <row r="9" spans="1:13" s="3" customFormat="1" ht="47.25" customHeight="1">
      <c r="A9" s="37"/>
      <c r="B9" s="38" t="s">
        <v>28</v>
      </c>
      <c r="C9" s="38"/>
      <c r="D9" s="38"/>
      <c r="E9" s="38"/>
      <c r="F9" s="38"/>
      <c r="G9" s="38"/>
      <c r="H9" s="38"/>
      <c r="I9" s="39"/>
      <c r="J9" s="39"/>
      <c r="K9" s="39"/>
      <c r="L9" s="39"/>
      <c r="M9" s="39"/>
    </row>
    <row r="10" spans="1:13" s="3" customFormat="1" ht="18.75">
      <c r="A10" s="169" t="s">
        <v>44</v>
      </c>
      <c r="B10" s="169"/>
      <c r="C10" s="169"/>
      <c r="D10" s="169"/>
      <c r="E10" s="169"/>
      <c r="F10" s="169"/>
      <c r="G10" s="169"/>
      <c r="H10" s="169"/>
      <c r="I10" s="169"/>
      <c r="J10" s="169"/>
      <c r="K10" s="169"/>
      <c r="L10" s="169"/>
      <c r="M10" s="169"/>
    </row>
    <row r="11" spans="1:13" s="3" customFormat="1" ht="20.25">
      <c r="A11" s="37"/>
      <c r="B11" s="170"/>
      <c r="C11" s="170"/>
      <c r="D11" s="170"/>
      <c r="E11" s="170"/>
      <c r="F11" s="170"/>
      <c r="G11" s="170"/>
      <c r="H11" s="170"/>
      <c r="I11" s="39"/>
      <c r="J11" s="39"/>
      <c r="K11" s="39"/>
      <c r="L11" s="39"/>
      <c r="M11" s="39"/>
    </row>
    <row r="12" spans="1:13" s="3" customFormat="1" ht="13.5">
      <c r="A12" s="2"/>
      <c r="B12" s="2"/>
      <c r="C12" s="2"/>
      <c r="D12" s="2"/>
      <c r="E12" s="2"/>
      <c r="F12" s="2"/>
      <c r="G12" s="2"/>
      <c r="H12" s="2"/>
    </row>
    <row r="13" spans="1:13">
      <c r="A13" s="7"/>
      <c r="B13" s="7"/>
      <c r="C13" s="7"/>
      <c r="D13" s="7"/>
      <c r="E13" s="7"/>
      <c r="F13" s="7"/>
      <c r="G13" s="7"/>
      <c r="H13" s="7"/>
    </row>
    <row r="14" spans="1:13">
      <c r="A14" s="7"/>
      <c r="B14" s="7"/>
      <c r="C14" s="7"/>
      <c r="D14" s="7"/>
      <c r="E14" s="7"/>
      <c r="F14" s="7"/>
      <c r="G14" s="7"/>
      <c r="H14" s="7"/>
    </row>
    <row r="15" spans="1:13">
      <c r="A15" s="7"/>
      <c r="B15" s="7"/>
      <c r="C15" s="7"/>
      <c r="D15" s="7"/>
      <c r="E15" s="7"/>
      <c r="F15" s="7"/>
      <c r="G15" s="7"/>
      <c r="H15" s="7"/>
    </row>
    <row r="16" spans="1:13">
      <c r="A16" s="7"/>
      <c r="B16" s="7"/>
      <c r="C16" s="7"/>
      <c r="D16" s="7"/>
      <c r="E16" s="7"/>
      <c r="F16" s="7"/>
      <c r="G16" s="7"/>
      <c r="H16" s="7"/>
    </row>
    <row r="17" spans="1:8">
      <c r="A17" s="7"/>
      <c r="B17" s="7"/>
      <c r="C17" s="7"/>
      <c r="D17" s="7"/>
      <c r="E17" s="7"/>
      <c r="F17" s="7"/>
      <c r="G17" s="7"/>
      <c r="H17" s="7"/>
    </row>
    <row r="18" spans="1:8">
      <c r="A18" s="7"/>
      <c r="B18" s="7"/>
      <c r="C18" s="7"/>
      <c r="D18" s="7"/>
      <c r="E18" s="7"/>
      <c r="F18" s="7"/>
      <c r="G18" s="7"/>
      <c r="H18" s="7"/>
    </row>
    <row r="19" spans="1:8">
      <c r="A19" s="7"/>
      <c r="B19" s="7"/>
      <c r="C19" s="7"/>
      <c r="D19" s="7"/>
      <c r="E19" s="7"/>
      <c r="F19" s="7"/>
      <c r="G19" s="7"/>
      <c r="H19" s="7"/>
    </row>
  </sheetData>
  <mergeCells count="4">
    <mergeCell ref="A4:M4"/>
    <mergeCell ref="A8:M8"/>
    <mergeCell ref="A10:M10"/>
    <mergeCell ref="B11:H11"/>
  </mergeCells>
  <phoneticPr fontId="1" type="noConversion"/>
  <pageMargins left="0.37" right="0.56000000000000005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abSelected="1" topLeftCell="A4" zoomScaleNormal="100" workbookViewId="0">
      <selection activeCell="C9" sqref="C9"/>
    </sheetView>
  </sheetViews>
  <sheetFormatPr defaultRowHeight="16.5"/>
  <cols>
    <col min="1" max="1" width="5.5" customWidth="1"/>
    <col min="2" max="2" width="5.25" customWidth="1"/>
    <col min="3" max="3" width="12" customWidth="1"/>
    <col min="4" max="4" width="9.5" customWidth="1"/>
    <col min="5" max="5" width="10.5" customWidth="1"/>
    <col min="6" max="6" width="9.5" customWidth="1"/>
    <col min="7" max="7" width="6.5" customWidth="1"/>
    <col min="8" max="8" width="7.875" style="16" customWidth="1"/>
    <col min="9" max="9" width="8.125" style="16" customWidth="1"/>
    <col min="10" max="10" width="12.5" customWidth="1"/>
    <col min="11" max="11" width="10.625" customWidth="1"/>
    <col min="12" max="12" width="11.25" customWidth="1"/>
    <col min="13" max="13" width="10.125" customWidth="1"/>
    <col min="14" max="14" width="6" customWidth="1"/>
  </cols>
  <sheetData>
    <row r="1" spans="1:14" ht="29.25" customHeight="1">
      <c r="A1" s="189" t="s">
        <v>127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</row>
    <row r="2" spans="1:14" ht="6.75" customHeight="1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ht="21.75" customHeight="1">
      <c r="A3" s="89" t="s">
        <v>35</v>
      </c>
      <c r="B3" s="89"/>
      <c r="C3" s="89"/>
      <c r="D3" s="89"/>
      <c r="E3" s="17"/>
      <c r="F3" s="43"/>
      <c r="G3" s="43"/>
      <c r="H3" s="15"/>
      <c r="I3" s="15"/>
      <c r="J3" s="202" t="s">
        <v>109</v>
      </c>
      <c r="K3" s="202"/>
      <c r="L3" s="202"/>
      <c r="M3" s="202"/>
      <c r="N3" s="202"/>
    </row>
    <row r="4" spans="1:14" ht="6" customHeight="1" thickBot="1">
      <c r="A4" s="89"/>
      <c r="B4" s="89"/>
      <c r="C4" s="89"/>
      <c r="D4" s="89"/>
      <c r="E4" s="17"/>
      <c r="F4" s="43"/>
      <c r="G4" s="43"/>
      <c r="H4" s="15"/>
      <c r="I4" s="15"/>
      <c r="J4" s="90"/>
      <c r="K4" s="90"/>
      <c r="L4" s="90"/>
      <c r="M4" s="90"/>
      <c r="N4" s="90"/>
    </row>
    <row r="5" spans="1:14" ht="20.25" customHeight="1">
      <c r="A5" s="196" t="s">
        <v>22</v>
      </c>
      <c r="B5" s="197"/>
      <c r="C5" s="197"/>
      <c r="D5" s="197"/>
      <c r="E5" s="197"/>
      <c r="F5" s="197"/>
      <c r="G5" s="197"/>
      <c r="H5" s="198" t="s">
        <v>23</v>
      </c>
      <c r="I5" s="198"/>
      <c r="J5" s="198"/>
      <c r="K5" s="198"/>
      <c r="L5" s="198"/>
      <c r="M5" s="198"/>
      <c r="N5" s="199"/>
    </row>
    <row r="6" spans="1:14" ht="20.25" customHeight="1">
      <c r="A6" s="200" t="s">
        <v>0</v>
      </c>
      <c r="B6" s="171" t="s">
        <v>1</v>
      </c>
      <c r="C6" s="171" t="s">
        <v>2</v>
      </c>
      <c r="D6" s="171" t="s">
        <v>85</v>
      </c>
      <c r="E6" s="171"/>
      <c r="F6" s="171" t="s">
        <v>3</v>
      </c>
      <c r="G6" s="171"/>
      <c r="H6" s="171" t="s">
        <v>0</v>
      </c>
      <c r="I6" s="171" t="s">
        <v>1</v>
      </c>
      <c r="J6" s="171" t="s">
        <v>2</v>
      </c>
      <c r="K6" s="171" t="s">
        <v>85</v>
      </c>
      <c r="L6" s="171"/>
      <c r="M6" s="171" t="s">
        <v>3</v>
      </c>
      <c r="N6" s="190"/>
    </row>
    <row r="7" spans="1:14" ht="20.25" customHeight="1" thickBot="1">
      <c r="A7" s="201"/>
      <c r="B7" s="172"/>
      <c r="C7" s="172"/>
      <c r="D7" s="118" t="s">
        <v>125</v>
      </c>
      <c r="E7" s="118" t="s">
        <v>126</v>
      </c>
      <c r="F7" s="119" t="s">
        <v>4</v>
      </c>
      <c r="G7" s="120" t="s">
        <v>5</v>
      </c>
      <c r="H7" s="172"/>
      <c r="I7" s="172"/>
      <c r="J7" s="172"/>
      <c r="K7" s="121" t="str">
        <f>D7</f>
        <v>1차추경</v>
      </c>
      <c r="L7" s="121" t="str">
        <f>E7</f>
        <v>2차추경</v>
      </c>
      <c r="M7" s="119" t="s">
        <v>4</v>
      </c>
      <c r="N7" s="122" t="s">
        <v>5</v>
      </c>
    </row>
    <row r="8" spans="1:14" ht="22.5" customHeight="1" thickTop="1">
      <c r="A8" s="181" t="s">
        <v>121</v>
      </c>
      <c r="B8" s="187" t="s">
        <v>113</v>
      </c>
      <c r="C8" s="138" t="s">
        <v>29</v>
      </c>
      <c r="D8" s="139">
        <f>'2025년2차추경 예산(세입)'!D7</f>
        <v>11000000</v>
      </c>
      <c r="E8" s="139">
        <f>E9</f>
        <v>11000000</v>
      </c>
      <c r="F8" s="139">
        <f>E8-D8</f>
        <v>0</v>
      </c>
      <c r="G8" s="140"/>
      <c r="H8" s="144" t="s">
        <v>54</v>
      </c>
      <c r="I8" s="193" t="s">
        <v>59</v>
      </c>
      <c r="J8" s="115"/>
      <c r="K8" s="116">
        <f>SUM(K9:K12)</f>
        <v>35600000</v>
      </c>
      <c r="L8" s="116">
        <f>SUM(L9:L12)</f>
        <v>35600000</v>
      </c>
      <c r="M8" s="124">
        <f>SUM(M9:M12)</f>
        <v>0</v>
      </c>
      <c r="N8" s="117"/>
    </row>
    <row r="9" spans="1:14" ht="22.5" customHeight="1">
      <c r="A9" s="182"/>
      <c r="B9" s="188"/>
      <c r="C9" s="142" t="s">
        <v>114</v>
      </c>
      <c r="D9" s="137">
        <v>11000000</v>
      </c>
      <c r="E9" s="137">
        <v>11000000</v>
      </c>
      <c r="F9" s="137">
        <f>E9-D9</f>
        <v>0</v>
      </c>
      <c r="G9" s="136"/>
      <c r="H9" s="144"/>
      <c r="I9" s="194"/>
      <c r="J9" s="53" t="s">
        <v>73</v>
      </c>
      <c r="K9" s="25">
        <f>'2025년2차추경예산(세출)'!D8</f>
        <v>27000000</v>
      </c>
      <c r="L9" s="25">
        <f>'2025년2차추경예산(세출)'!E8</f>
        <v>27000000</v>
      </c>
      <c r="M9" s="25">
        <f>L9-K9</f>
        <v>0</v>
      </c>
      <c r="N9" s="28">
        <f>M9/K9*100</f>
        <v>0</v>
      </c>
    </row>
    <row r="10" spans="1:14" ht="22.5" customHeight="1">
      <c r="A10" s="186"/>
      <c r="B10" s="186"/>
      <c r="C10" s="143"/>
      <c r="D10" s="99"/>
      <c r="E10" s="99"/>
      <c r="F10" s="134"/>
      <c r="G10" s="135"/>
      <c r="H10" s="144"/>
      <c r="I10" s="194"/>
      <c r="J10" s="54" t="s">
        <v>24</v>
      </c>
      <c r="K10" s="25">
        <f>'2025년2차추경예산(세출)'!D9</f>
        <v>2240000</v>
      </c>
      <c r="L10" s="25">
        <f>'2025년2차추경예산(세출)'!E9</f>
        <v>2240000</v>
      </c>
      <c r="M10" s="26">
        <f t="shared" ref="M10:M19" si="0">L10-K10</f>
        <v>0</v>
      </c>
      <c r="N10" s="29">
        <f>M10/K10*100</f>
        <v>0</v>
      </c>
    </row>
    <row r="11" spans="1:14" ht="22.5" customHeight="1">
      <c r="A11" s="186"/>
      <c r="B11" s="186"/>
      <c r="C11" s="186"/>
      <c r="D11" s="174"/>
      <c r="E11" s="174"/>
      <c r="F11" s="175"/>
      <c r="G11" s="173" t="s">
        <v>45</v>
      </c>
      <c r="H11" s="144"/>
      <c r="I11" s="194"/>
      <c r="J11" s="54" t="s">
        <v>25</v>
      </c>
      <c r="K11" s="25">
        <f>'2025년2차추경예산(세출)'!D10</f>
        <v>3360000</v>
      </c>
      <c r="L11" s="25">
        <f>'2025년2차추경예산(세출)'!E10</f>
        <v>3360000</v>
      </c>
      <c r="M11" s="26">
        <f t="shared" si="0"/>
        <v>0</v>
      </c>
      <c r="N11" s="29">
        <f>M11/K11*100</f>
        <v>0</v>
      </c>
    </row>
    <row r="12" spans="1:14" ht="22.5" customHeight="1">
      <c r="A12" s="186"/>
      <c r="B12" s="186"/>
      <c r="C12" s="186"/>
      <c r="D12" s="174"/>
      <c r="E12" s="174"/>
      <c r="F12" s="175"/>
      <c r="G12" s="173"/>
      <c r="H12" s="144"/>
      <c r="I12" s="195"/>
      <c r="J12" s="54" t="s">
        <v>26</v>
      </c>
      <c r="K12" s="25">
        <f>'2025년2차추경예산(세출)'!D11</f>
        <v>3000000</v>
      </c>
      <c r="L12" s="25">
        <f>'2025년2차추경예산(세출)'!E11</f>
        <v>3000000</v>
      </c>
      <c r="M12" s="26">
        <f t="shared" si="0"/>
        <v>0</v>
      </c>
      <c r="N12" s="29">
        <f t="shared" ref="N12:N19" si="1">M12/K12*100</f>
        <v>0</v>
      </c>
    </row>
    <row r="13" spans="1:14" ht="22.5" customHeight="1">
      <c r="A13" s="186"/>
      <c r="B13" s="186"/>
      <c r="C13" s="186"/>
      <c r="D13" s="174"/>
      <c r="E13" s="174"/>
      <c r="F13" s="175"/>
      <c r="G13" s="173"/>
      <c r="H13" s="144"/>
      <c r="I13" s="183" t="s">
        <v>46</v>
      </c>
      <c r="J13" s="54"/>
      <c r="K13" s="106">
        <f>K14+K15</f>
        <v>21000000</v>
      </c>
      <c r="L13" s="106">
        <f>L14+L15</f>
        <v>21000000</v>
      </c>
      <c r="M13" s="107">
        <f>SUM(M14:M15)</f>
        <v>0</v>
      </c>
      <c r="N13" s="108">
        <f t="shared" si="1"/>
        <v>0</v>
      </c>
    </row>
    <row r="14" spans="1:14" ht="22.5" customHeight="1">
      <c r="A14" s="186"/>
      <c r="B14" s="186"/>
      <c r="C14" s="186"/>
      <c r="D14" s="174"/>
      <c r="E14" s="174"/>
      <c r="F14" s="175"/>
      <c r="G14" s="173"/>
      <c r="H14" s="144"/>
      <c r="I14" s="184"/>
      <c r="J14" s="54" t="s">
        <v>31</v>
      </c>
      <c r="K14" s="25">
        <f>'2025년2차추경예산(세출)'!D13+'2025년2차추경예산(세출)'!D14+'2025년2차추경예산(세출)'!D15</f>
        <v>20000000</v>
      </c>
      <c r="L14" s="25">
        <f>'2025년2차추경예산(세출)'!E13+'2025년2차추경예산(세출)'!E14+'2025년2차추경예산(세출)'!E15</f>
        <v>20000000</v>
      </c>
      <c r="M14" s="26">
        <f t="shared" si="0"/>
        <v>0</v>
      </c>
      <c r="N14" s="29">
        <v>0</v>
      </c>
    </row>
    <row r="15" spans="1:14" ht="22.5" customHeight="1">
      <c r="A15" s="186"/>
      <c r="B15" s="186"/>
      <c r="C15" s="186"/>
      <c r="D15" s="174"/>
      <c r="E15" s="174"/>
      <c r="F15" s="175"/>
      <c r="G15" s="173"/>
      <c r="H15" s="144"/>
      <c r="I15" s="185"/>
      <c r="J15" s="47" t="s">
        <v>7</v>
      </c>
      <c r="K15" s="25">
        <f>'2025년2차추경예산(세출)'!D16</f>
        <v>1000000</v>
      </c>
      <c r="L15" s="25">
        <f>'2025년2차추경예산(세출)'!E16</f>
        <v>1000000</v>
      </c>
      <c r="M15" s="26">
        <f t="shared" si="0"/>
        <v>0</v>
      </c>
      <c r="N15" s="29">
        <f t="shared" si="1"/>
        <v>0</v>
      </c>
    </row>
    <row r="16" spans="1:14" ht="22.5" customHeight="1">
      <c r="A16" s="178" t="s">
        <v>52</v>
      </c>
      <c r="B16" s="183" t="s">
        <v>52</v>
      </c>
      <c r="C16" s="48"/>
      <c r="D16" s="99">
        <f>SUM(D17:D19)</f>
        <v>91000000</v>
      </c>
      <c r="E16" s="99">
        <f>SUM(E17:E19)</f>
        <v>91000000</v>
      </c>
      <c r="F16" s="100">
        <f>E16-D16</f>
        <v>0</v>
      </c>
      <c r="G16" s="101"/>
      <c r="H16" s="144"/>
      <c r="I16" s="183" t="s">
        <v>57</v>
      </c>
      <c r="J16" s="47"/>
      <c r="K16" s="106">
        <f>SUM(K17:K22)</f>
        <v>38700000</v>
      </c>
      <c r="L16" s="106">
        <f>SUM(L17:L22)</f>
        <v>38700000</v>
      </c>
      <c r="M16" s="107">
        <f>L16-K16</f>
        <v>0</v>
      </c>
      <c r="N16" s="108"/>
    </row>
    <row r="17" spans="1:14" ht="22.5" customHeight="1">
      <c r="A17" s="179"/>
      <c r="B17" s="184"/>
      <c r="C17" s="47" t="s">
        <v>32</v>
      </c>
      <c r="D17" s="51">
        <f>'2025년2차추경 예산(세입)'!D10</f>
        <v>73000000</v>
      </c>
      <c r="E17" s="51">
        <f>'2025년2차추경 예산(세입)'!E10</f>
        <v>0</v>
      </c>
      <c r="F17" s="22">
        <f>E17-D17</f>
        <v>-73000000</v>
      </c>
      <c r="G17" s="52">
        <f>F17/D17*100</f>
        <v>-100</v>
      </c>
      <c r="H17" s="144"/>
      <c r="I17" s="184"/>
      <c r="J17" s="47" t="s">
        <v>74</v>
      </c>
      <c r="K17" s="25">
        <f>'2025년2차추경예산(세출)'!D18</f>
        <v>1500000</v>
      </c>
      <c r="L17" s="25">
        <f>'2025년2차추경예산(세출)'!E18</f>
        <v>1500000</v>
      </c>
      <c r="M17" s="26">
        <f t="shared" si="0"/>
        <v>0</v>
      </c>
      <c r="N17" s="29">
        <f t="shared" si="1"/>
        <v>0</v>
      </c>
    </row>
    <row r="18" spans="1:14" ht="22.5" customHeight="1">
      <c r="A18" s="179"/>
      <c r="B18" s="184"/>
      <c r="C18" s="47" t="s">
        <v>33</v>
      </c>
      <c r="D18" s="123">
        <f>'2025년2차추경 예산(세입)'!D11</f>
        <v>0</v>
      </c>
      <c r="E18" s="51">
        <f>'2025년2차추경 예산(세입)'!E11</f>
        <v>73000000</v>
      </c>
      <c r="F18" s="22">
        <f t="shared" ref="F18:F30" si="2">E18-D18</f>
        <v>73000000</v>
      </c>
      <c r="G18" s="40"/>
      <c r="H18" s="144"/>
      <c r="I18" s="184"/>
      <c r="J18" s="47" t="s">
        <v>10</v>
      </c>
      <c r="K18" s="25">
        <f>'2025년2차추경예산(세출)'!D19</f>
        <v>15000000</v>
      </c>
      <c r="L18" s="25">
        <f>'2025년2차추경예산(세출)'!E19</f>
        <v>15000000</v>
      </c>
      <c r="M18" s="26">
        <f t="shared" si="0"/>
        <v>0</v>
      </c>
      <c r="N18" s="29">
        <f t="shared" si="1"/>
        <v>0</v>
      </c>
    </row>
    <row r="19" spans="1:14" ht="22.5" customHeight="1">
      <c r="A19" s="180"/>
      <c r="B19" s="185"/>
      <c r="C19" s="47" t="s">
        <v>34</v>
      </c>
      <c r="D19" s="123">
        <f>'2025년2차추경 예산(세입)'!D12</f>
        <v>18000000</v>
      </c>
      <c r="E19" s="51">
        <f>'2025년2차추경 예산(세입)'!E12</f>
        <v>18000000</v>
      </c>
      <c r="F19" s="22">
        <f t="shared" si="2"/>
        <v>0</v>
      </c>
      <c r="G19" s="52">
        <f>F19/D19*100</f>
        <v>0</v>
      </c>
      <c r="H19" s="144"/>
      <c r="I19" s="184"/>
      <c r="J19" s="47" t="s">
        <v>11</v>
      </c>
      <c r="K19" s="25">
        <f>'2025년2차추경예산(세출)'!D20</f>
        <v>5000000</v>
      </c>
      <c r="L19" s="25">
        <f>'2025년2차추경예산(세출)'!E20</f>
        <v>5000000</v>
      </c>
      <c r="M19" s="26">
        <f t="shared" si="0"/>
        <v>0</v>
      </c>
      <c r="N19" s="29">
        <f t="shared" si="1"/>
        <v>0</v>
      </c>
    </row>
    <row r="20" spans="1:14" ht="22.5" customHeight="1">
      <c r="A20" s="44" t="s">
        <v>12</v>
      </c>
      <c r="B20" s="183" t="s">
        <v>12</v>
      </c>
      <c r="C20" s="111"/>
      <c r="D20" s="102">
        <f>SUM(D21:D26)</f>
        <v>390524283</v>
      </c>
      <c r="E20" s="102">
        <f>SUM(E21:E26)</f>
        <v>390524283</v>
      </c>
      <c r="F20" s="102">
        <f>SUM(F21:F26)</f>
        <v>0</v>
      </c>
      <c r="G20" s="103"/>
      <c r="H20" s="144"/>
      <c r="I20" s="184"/>
      <c r="J20" s="47" t="s">
        <v>13</v>
      </c>
      <c r="K20" s="25">
        <f>'2025년2차추경예산(세출)'!D21</f>
        <v>10000000</v>
      </c>
      <c r="L20" s="25">
        <f>'2025년2차추경예산(세출)'!E21</f>
        <v>10000000</v>
      </c>
      <c r="M20" s="26">
        <f>L20-K20</f>
        <v>0</v>
      </c>
      <c r="N20" s="29">
        <f>M20/K20*100</f>
        <v>0</v>
      </c>
    </row>
    <row r="21" spans="1:14" ht="22.5" customHeight="1">
      <c r="A21" s="45"/>
      <c r="B21" s="184"/>
      <c r="C21" s="183" t="s">
        <v>118</v>
      </c>
      <c r="D21" s="191">
        <f>'2025년2차추경 예산(세입)'!D14</f>
        <v>226679176</v>
      </c>
      <c r="E21" s="191">
        <f>'2025년2차추경 예산(세입)'!E14</f>
        <v>226679176</v>
      </c>
      <c r="F21" s="205">
        <f t="shared" si="2"/>
        <v>0</v>
      </c>
      <c r="G21" s="176">
        <f t="shared" ref="G21:G30" si="3">F21/D21*100</f>
        <v>0</v>
      </c>
      <c r="H21" s="144"/>
      <c r="I21" s="184"/>
      <c r="J21" s="47" t="s">
        <v>38</v>
      </c>
      <c r="K21" s="25">
        <f>'2025년2차추경예산(세출)'!D22</f>
        <v>1200000</v>
      </c>
      <c r="L21" s="25">
        <f>'2025년2차추경예산(세출)'!E22</f>
        <v>1200000</v>
      </c>
      <c r="M21" s="26">
        <f>L21-K21</f>
        <v>0</v>
      </c>
      <c r="N21" s="29">
        <v>0</v>
      </c>
    </row>
    <row r="22" spans="1:14" ht="22.5" customHeight="1">
      <c r="A22" s="45"/>
      <c r="B22" s="184"/>
      <c r="C22" s="185"/>
      <c r="D22" s="192"/>
      <c r="E22" s="192"/>
      <c r="F22" s="206"/>
      <c r="G22" s="177"/>
      <c r="H22" s="48"/>
      <c r="I22" s="185"/>
      <c r="J22" s="47" t="s">
        <v>14</v>
      </c>
      <c r="K22" s="25">
        <f>'2025년2차추경예산(세출)'!D23</f>
        <v>6000000</v>
      </c>
      <c r="L22" s="25">
        <f>'2025년2차추경예산(세출)'!E23</f>
        <v>6000000</v>
      </c>
      <c r="M22" s="26">
        <f>L22-K22</f>
        <v>0</v>
      </c>
      <c r="N22" s="29">
        <f>M22/K22*100</f>
        <v>0</v>
      </c>
    </row>
    <row r="23" spans="1:14" ht="22.5" customHeight="1">
      <c r="A23" s="45"/>
      <c r="B23" s="184"/>
      <c r="C23" s="183" t="s">
        <v>36</v>
      </c>
      <c r="D23" s="191">
        <f>'2025년2차추경 예산(세입)'!D15</f>
        <v>63267111</v>
      </c>
      <c r="E23" s="191">
        <f>'2025년2차추경 예산(세입)'!E15</f>
        <v>63267111</v>
      </c>
      <c r="F23" s="205">
        <f t="shared" si="2"/>
        <v>0</v>
      </c>
      <c r="G23" s="176">
        <f t="shared" si="3"/>
        <v>0</v>
      </c>
      <c r="H23" s="207" t="s">
        <v>15</v>
      </c>
      <c r="I23" s="183" t="s">
        <v>58</v>
      </c>
      <c r="J23" s="113"/>
      <c r="K23" s="114">
        <f>K24+K25</f>
        <v>15000000</v>
      </c>
      <c r="L23" s="114">
        <f>L24+L25</f>
        <v>15000000</v>
      </c>
      <c r="M23" s="114">
        <f>L23-K23</f>
        <v>0</v>
      </c>
      <c r="N23" s="112"/>
    </row>
    <row r="24" spans="1:14" ht="22.5" customHeight="1">
      <c r="A24" s="45"/>
      <c r="B24" s="184"/>
      <c r="C24" s="185"/>
      <c r="D24" s="192"/>
      <c r="E24" s="192"/>
      <c r="F24" s="206"/>
      <c r="G24" s="177"/>
      <c r="H24" s="208"/>
      <c r="I24" s="184"/>
      <c r="J24" s="48" t="s">
        <v>16</v>
      </c>
      <c r="K24" s="25">
        <f>'2025년2차추경예산(세출)'!D25</f>
        <v>10000000</v>
      </c>
      <c r="L24" s="25">
        <f>'2025년2차추경예산(세출)'!E25</f>
        <v>10000000</v>
      </c>
      <c r="M24" s="25">
        <f t="shared" ref="M24:M31" si="4">L24-K24</f>
        <v>0</v>
      </c>
      <c r="N24" s="29">
        <f>M24/K24*100</f>
        <v>0</v>
      </c>
    </row>
    <row r="25" spans="1:14" ht="22.5" customHeight="1">
      <c r="A25" s="45"/>
      <c r="B25" s="184"/>
      <c r="C25" s="183" t="s">
        <v>37</v>
      </c>
      <c r="D25" s="191">
        <f>'2025년2차추경 예산(세입)'!D16</f>
        <v>100577996</v>
      </c>
      <c r="E25" s="191">
        <f>'2025년2차추경 예산(세입)'!E16</f>
        <v>100577996</v>
      </c>
      <c r="F25" s="205">
        <f t="shared" si="2"/>
        <v>0</v>
      </c>
      <c r="G25" s="176">
        <f t="shared" si="3"/>
        <v>0</v>
      </c>
      <c r="H25" s="209"/>
      <c r="I25" s="185"/>
      <c r="J25" s="47" t="s">
        <v>18</v>
      </c>
      <c r="K25" s="25">
        <f>'2025년2차추경예산(세출)'!D26</f>
        <v>5000000</v>
      </c>
      <c r="L25" s="25">
        <f>'2025년2차추경예산(세출)'!E26</f>
        <v>5000000</v>
      </c>
      <c r="M25" s="26">
        <f t="shared" si="4"/>
        <v>0</v>
      </c>
      <c r="N25" s="29">
        <f>M25/K25*100</f>
        <v>0</v>
      </c>
    </row>
    <row r="26" spans="1:14" ht="22.5" customHeight="1">
      <c r="A26" s="46"/>
      <c r="B26" s="185"/>
      <c r="C26" s="185"/>
      <c r="D26" s="192"/>
      <c r="E26" s="192"/>
      <c r="F26" s="206"/>
      <c r="G26" s="177"/>
      <c r="H26" s="47" t="s">
        <v>55</v>
      </c>
      <c r="I26" s="47" t="s">
        <v>19</v>
      </c>
      <c r="J26" s="47" t="s">
        <v>39</v>
      </c>
      <c r="K26" s="106">
        <f>'2025년2차추경예산(세출)'!D27</f>
        <v>73000000</v>
      </c>
      <c r="L26" s="106">
        <f>'2025년2차추경예산(세출)'!E27</f>
        <v>0</v>
      </c>
      <c r="M26" s="106">
        <f>L26-K26</f>
        <v>-73000000</v>
      </c>
      <c r="N26" s="108">
        <f>M26/K26*100</f>
        <v>-100</v>
      </c>
    </row>
    <row r="27" spans="1:14" ht="22.5" customHeight="1">
      <c r="A27" s="178" t="s">
        <v>17</v>
      </c>
      <c r="B27" s="183" t="s">
        <v>17</v>
      </c>
      <c r="C27" s="48"/>
      <c r="D27" s="104">
        <f>D28+D29+D30</f>
        <v>345500717</v>
      </c>
      <c r="E27" s="104">
        <f t="shared" ref="E27:F27" si="5">E28+E29+E30</f>
        <v>345500717</v>
      </c>
      <c r="F27" s="104">
        <f t="shared" si="5"/>
        <v>0</v>
      </c>
      <c r="G27" s="105"/>
      <c r="H27" s="207" t="s">
        <v>56</v>
      </c>
      <c r="I27" s="183" t="s">
        <v>56</v>
      </c>
      <c r="J27" s="47"/>
      <c r="K27" s="106">
        <f>SUM(K28:K33)</f>
        <v>512184000</v>
      </c>
      <c r="L27" s="106">
        <f>SUM(L28:L33)</f>
        <v>512184000</v>
      </c>
      <c r="M27" s="106">
        <f>SUM(M28:M33)</f>
        <v>0</v>
      </c>
      <c r="N27" s="108"/>
    </row>
    <row r="28" spans="1:14" ht="22.5" customHeight="1">
      <c r="A28" s="179"/>
      <c r="B28" s="184"/>
      <c r="C28" s="47" t="s">
        <v>21</v>
      </c>
      <c r="D28" s="51">
        <f>'2025년2차추경 예산(세입)'!D18</f>
        <v>9000717</v>
      </c>
      <c r="E28" s="51">
        <f>'2025년2차추경 예산(세입)'!E18</f>
        <v>9000717</v>
      </c>
      <c r="F28" s="22">
        <f t="shared" si="2"/>
        <v>0</v>
      </c>
      <c r="G28" s="52">
        <f t="shared" si="3"/>
        <v>0</v>
      </c>
      <c r="H28" s="208"/>
      <c r="I28" s="184"/>
      <c r="J28" s="47" t="s">
        <v>119</v>
      </c>
      <c r="K28" s="25">
        <f>'2025년2차추경예산(세출)'!D29</f>
        <v>399784000</v>
      </c>
      <c r="L28" s="25">
        <f>'2025년2차추경예산(세출)'!E29</f>
        <v>397784000</v>
      </c>
      <c r="M28" s="26">
        <f t="shared" si="4"/>
        <v>-2000000</v>
      </c>
      <c r="N28" s="29">
        <f>M28/K28*100</f>
        <v>-0.50027014587877461</v>
      </c>
    </row>
    <row r="29" spans="1:14" ht="22.5" customHeight="1">
      <c r="A29" s="179"/>
      <c r="B29" s="184"/>
      <c r="C29" s="47" t="s">
        <v>122</v>
      </c>
      <c r="D29" s="51">
        <f>'2025년2차추경 예산(세입)'!D19</f>
        <v>1500000</v>
      </c>
      <c r="E29" s="125">
        <f>'2025년2차추경 예산(세입)'!E19</f>
        <v>1500000</v>
      </c>
      <c r="F29" s="22">
        <f t="shared" si="2"/>
        <v>0</v>
      </c>
      <c r="G29" s="126">
        <f t="shared" si="3"/>
        <v>0</v>
      </c>
      <c r="H29" s="208"/>
      <c r="I29" s="184"/>
      <c r="J29" s="47" t="s">
        <v>41</v>
      </c>
      <c r="K29" s="25">
        <f>'2025년2차추경예산(세출)'!D30</f>
        <v>2400000</v>
      </c>
      <c r="L29" s="25">
        <f>'2025년2차추경예산(세출)'!E30</f>
        <v>5400000</v>
      </c>
      <c r="M29" s="26">
        <f t="shared" si="4"/>
        <v>3000000</v>
      </c>
      <c r="N29" s="29">
        <v>0</v>
      </c>
    </row>
    <row r="30" spans="1:14" ht="22.5" customHeight="1">
      <c r="A30" s="180"/>
      <c r="B30" s="185"/>
      <c r="C30" s="47" t="s">
        <v>115</v>
      </c>
      <c r="D30" s="133">
        <f>'2025년2차추경 예산(세입)'!D20</f>
        <v>335000000</v>
      </c>
      <c r="E30" s="133">
        <f>'2025년2차추경 예산(세입)'!E20</f>
        <v>335000000</v>
      </c>
      <c r="F30" s="22">
        <f t="shared" si="2"/>
        <v>0</v>
      </c>
      <c r="G30" s="126">
        <f t="shared" si="3"/>
        <v>0</v>
      </c>
      <c r="H30" s="208"/>
      <c r="I30" s="184"/>
      <c r="J30" s="47" t="s">
        <v>42</v>
      </c>
      <c r="K30" s="25">
        <f>'2025년2차추경예산(세출)'!D31</f>
        <v>100000000</v>
      </c>
      <c r="L30" s="25">
        <f>'2025년2차추경예산(세출)'!E31</f>
        <v>100000000</v>
      </c>
      <c r="M30" s="26">
        <f t="shared" si="4"/>
        <v>0</v>
      </c>
      <c r="N30" s="30">
        <v>0</v>
      </c>
    </row>
    <row r="31" spans="1:14" ht="22.5" customHeight="1">
      <c r="A31" s="45"/>
      <c r="B31" s="49"/>
      <c r="C31" s="49"/>
      <c r="D31" s="31"/>
      <c r="E31" s="31"/>
      <c r="F31" s="23"/>
      <c r="G31" s="18"/>
      <c r="H31" s="208"/>
      <c r="I31" s="184"/>
      <c r="J31" s="50" t="s">
        <v>120</v>
      </c>
      <c r="K31" s="25">
        <f>'2025년2차추경예산(세출)'!D32</f>
        <v>9000000</v>
      </c>
      <c r="L31" s="25">
        <f>'2025년2차추경예산(세출)'!E32</f>
        <v>9000000</v>
      </c>
      <c r="M31" s="27">
        <f t="shared" si="4"/>
        <v>0</v>
      </c>
      <c r="N31" s="32">
        <v>0</v>
      </c>
    </row>
    <row r="32" spans="1:14" ht="22.5" customHeight="1">
      <c r="A32" s="45"/>
      <c r="B32" s="49"/>
      <c r="C32" s="49"/>
      <c r="D32" s="31"/>
      <c r="E32" s="31"/>
      <c r="F32" s="23"/>
      <c r="G32" s="18"/>
      <c r="H32" s="208"/>
      <c r="I32" s="184"/>
      <c r="J32" s="50" t="s">
        <v>40</v>
      </c>
      <c r="K32" s="25">
        <f>'2025년2차추경예산(세출)'!D33</f>
        <v>1000000</v>
      </c>
      <c r="L32" s="25">
        <f>'2025년2차추경예산(세출)'!E33</f>
        <v>0</v>
      </c>
      <c r="M32" s="27">
        <f t="shared" ref="M32" si="6">L32-K32</f>
        <v>-1000000</v>
      </c>
      <c r="N32" s="32">
        <v>0</v>
      </c>
    </row>
    <row r="33" spans="1:14" ht="22.5" customHeight="1">
      <c r="A33" s="45"/>
      <c r="B33" s="49"/>
      <c r="C33" s="49"/>
      <c r="D33" s="31"/>
      <c r="E33" s="31"/>
      <c r="F33" s="23"/>
      <c r="G33" s="18"/>
      <c r="H33" s="209"/>
      <c r="I33" s="185"/>
      <c r="J33" s="47" t="s">
        <v>43</v>
      </c>
      <c r="K33" s="25">
        <f>'2025년2차추경예산(세출)'!D34</f>
        <v>0</v>
      </c>
      <c r="L33" s="25">
        <f>'2025년2차추경예산(세출)'!E34</f>
        <v>0</v>
      </c>
      <c r="M33" s="26">
        <f>L33-K33</f>
        <v>0</v>
      </c>
      <c r="N33" s="30">
        <v>0</v>
      </c>
    </row>
    <row r="34" spans="1:14" ht="22.5" customHeight="1" thickBot="1">
      <c r="A34" s="19"/>
      <c r="B34" s="20"/>
      <c r="C34" s="20"/>
      <c r="D34" s="33"/>
      <c r="E34" s="33"/>
      <c r="F34" s="24"/>
      <c r="G34" s="21"/>
      <c r="H34" s="41" t="s">
        <v>53</v>
      </c>
      <c r="I34" s="41" t="s">
        <v>53</v>
      </c>
      <c r="J34" s="41" t="s">
        <v>72</v>
      </c>
      <c r="K34" s="109">
        <f>'2025년2차추경예산(세출)'!D35</f>
        <v>142541000</v>
      </c>
      <c r="L34" s="109">
        <f>'2025년2차추경예산(세출)'!E35</f>
        <v>215541000</v>
      </c>
      <c r="M34" s="109">
        <f>L34-K34</f>
        <v>73000000</v>
      </c>
      <c r="N34" s="110">
        <v>0</v>
      </c>
    </row>
    <row r="35" spans="1:14" ht="22.5" customHeight="1" thickTop="1" thickBot="1">
      <c r="A35" s="203" t="s">
        <v>47</v>
      </c>
      <c r="B35" s="204"/>
      <c r="C35" s="204"/>
      <c r="D35" s="34">
        <f>D8+D10+D16+D20+D27</f>
        <v>838025000</v>
      </c>
      <c r="E35" s="34">
        <f t="shared" ref="E35:F35" si="7">E8+E10+E16+E20+E27</f>
        <v>838025000</v>
      </c>
      <c r="F35" s="34">
        <f t="shared" si="7"/>
        <v>0</v>
      </c>
      <c r="G35" s="42">
        <f>F35/D35*100</f>
        <v>0</v>
      </c>
      <c r="H35" s="204" t="s">
        <v>48</v>
      </c>
      <c r="I35" s="204"/>
      <c r="J35" s="204"/>
      <c r="K35" s="35">
        <f>K8+K13+K16+K23+K26+K27+K34</f>
        <v>838025000</v>
      </c>
      <c r="L35" s="35">
        <f t="shared" ref="L35:M35" si="8">L8+L13+L16+L23+L26+L27+L34</f>
        <v>838025000</v>
      </c>
      <c r="M35" s="35">
        <f t="shared" si="8"/>
        <v>0</v>
      </c>
      <c r="N35" s="91">
        <f>M35/K35*100</f>
        <v>0</v>
      </c>
    </row>
  </sheetData>
  <mergeCells count="52">
    <mergeCell ref="A35:C35"/>
    <mergeCell ref="H35:J35"/>
    <mergeCell ref="F25:F26"/>
    <mergeCell ref="G25:G26"/>
    <mergeCell ref="F21:F22"/>
    <mergeCell ref="H23:H25"/>
    <mergeCell ref="C25:C26"/>
    <mergeCell ref="D25:D26"/>
    <mergeCell ref="E25:E26"/>
    <mergeCell ref="G21:G22"/>
    <mergeCell ref="C23:C24"/>
    <mergeCell ref="D23:D24"/>
    <mergeCell ref="E23:E24"/>
    <mergeCell ref="H27:H33"/>
    <mergeCell ref="I27:I33"/>
    <mergeCell ref="F23:F24"/>
    <mergeCell ref="A1:N1"/>
    <mergeCell ref="J6:J7"/>
    <mergeCell ref="K6:L6"/>
    <mergeCell ref="M6:N6"/>
    <mergeCell ref="C21:C22"/>
    <mergeCell ref="D21:D22"/>
    <mergeCell ref="E21:E22"/>
    <mergeCell ref="I8:I12"/>
    <mergeCell ref="I13:I15"/>
    <mergeCell ref="A5:G5"/>
    <mergeCell ref="H5:N5"/>
    <mergeCell ref="A6:A7"/>
    <mergeCell ref="I6:I7"/>
    <mergeCell ref="D6:E6"/>
    <mergeCell ref="J3:N3"/>
    <mergeCell ref="B6:B7"/>
    <mergeCell ref="G23:G24"/>
    <mergeCell ref="A16:A19"/>
    <mergeCell ref="A8:A9"/>
    <mergeCell ref="I23:I25"/>
    <mergeCell ref="A27:A30"/>
    <mergeCell ref="B27:B30"/>
    <mergeCell ref="A10:A15"/>
    <mergeCell ref="B10:B15"/>
    <mergeCell ref="C11:C15"/>
    <mergeCell ref="B8:B9"/>
    <mergeCell ref="B16:B19"/>
    <mergeCell ref="B20:B26"/>
    <mergeCell ref="I16:I22"/>
    <mergeCell ref="H6:H7"/>
    <mergeCell ref="C6:C7"/>
    <mergeCell ref="G11:G15"/>
    <mergeCell ref="D11:D15"/>
    <mergeCell ref="E11:E15"/>
    <mergeCell ref="F11:F15"/>
    <mergeCell ref="F6:G6"/>
  </mergeCells>
  <phoneticPr fontId="1" type="noConversion"/>
  <pageMargins left="0.6692913385826772" right="0.23622047244094491" top="0.72" bottom="0.19685039370078741" header="0.11811023622047245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9" sqref="B9:B12"/>
    </sheetView>
  </sheetViews>
  <sheetFormatPr defaultRowHeight="16.5"/>
  <cols>
    <col min="3" max="3" width="9" style="1"/>
    <col min="4" max="4" width="13.75" customWidth="1"/>
    <col min="5" max="5" width="14" customWidth="1"/>
    <col min="6" max="6" width="13.125" bestFit="1" customWidth="1"/>
    <col min="7" max="7" width="55.75" customWidth="1"/>
  </cols>
  <sheetData>
    <row r="1" spans="1:10" ht="30.75" customHeight="1">
      <c r="A1" s="213" t="s">
        <v>124</v>
      </c>
      <c r="B1" s="213"/>
      <c r="C1" s="213"/>
      <c r="D1" s="213"/>
      <c r="E1" s="189" t="s">
        <v>79</v>
      </c>
      <c r="F1" s="189"/>
      <c r="G1" s="85"/>
    </row>
    <row r="2" spans="1:10" ht="3" customHeight="1">
      <c r="A2" s="88"/>
      <c r="B2" s="88"/>
      <c r="C2" s="88"/>
      <c r="D2" s="88"/>
      <c r="E2" s="43"/>
      <c r="F2" s="43"/>
      <c r="G2" s="85"/>
    </row>
    <row r="3" spans="1:10" ht="32.25" customHeight="1">
      <c r="A3" s="212" t="str">
        <f>'2025법인2차추경예산(총괄)'!A3</f>
        <v>법인명 : 사회복지법인 씨튼수녀회 사회복지원</v>
      </c>
      <c r="B3" s="212"/>
      <c r="C3" s="212"/>
      <c r="D3" s="212"/>
      <c r="E3" s="212"/>
      <c r="F3" s="9"/>
      <c r="G3" s="11" t="s">
        <v>82</v>
      </c>
    </row>
    <row r="4" spans="1:10" ht="12" customHeight="1" thickBot="1">
      <c r="A4" s="15"/>
      <c r="B4" s="15"/>
      <c r="C4" s="15"/>
      <c r="D4" s="15"/>
      <c r="E4" s="15"/>
      <c r="F4" s="43"/>
      <c r="G4" s="11"/>
    </row>
    <row r="5" spans="1:10" ht="25.5" customHeight="1">
      <c r="A5" s="216" t="s">
        <v>71</v>
      </c>
      <c r="B5" s="217"/>
      <c r="C5" s="217"/>
      <c r="D5" s="217" t="s">
        <v>85</v>
      </c>
      <c r="E5" s="217"/>
      <c r="F5" s="218" t="s">
        <v>70</v>
      </c>
      <c r="G5" s="210" t="s">
        <v>80</v>
      </c>
      <c r="J5" s="141"/>
    </row>
    <row r="6" spans="1:10" ht="25.5" customHeight="1" thickBot="1">
      <c r="A6" s="67" t="s">
        <v>0</v>
      </c>
      <c r="B6" s="68" t="s">
        <v>1</v>
      </c>
      <c r="C6" s="68" t="s">
        <v>2</v>
      </c>
      <c r="D6" s="98" t="str">
        <f>'2025법인2차추경예산(총괄)'!D7</f>
        <v>1차추경</v>
      </c>
      <c r="E6" s="98" t="str">
        <f>'2025법인2차추경예산(총괄)'!E7</f>
        <v>2차추경</v>
      </c>
      <c r="F6" s="219"/>
      <c r="G6" s="211"/>
    </row>
    <row r="7" spans="1:10" ht="25.5" customHeight="1" thickTop="1">
      <c r="A7" s="132" t="s">
        <v>83</v>
      </c>
      <c r="B7" s="165" t="s">
        <v>84</v>
      </c>
      <c r="C7" s="153"/>
      <c r="D7" s="161">
        <f>D8</f>
        <v>11000000</v>
      </c>
      <c r="E7" s="154">
        <f>E8</f>
        <v>11000000</v>
      </c>
      <c r="F7" s="157">
        <f>E7-D7</f>
        <v>0</v>
      </c>
      <c r="G7" s="158" t="s">
        <v>86</v>
      </c>
    </row>
    <row r="8" spans="1:10" ht="25.5" customHeight="1">
      <c r="A8" s="127"/>
      <c r="B8" s="128"/>
      <c r="C8" s="162" t="s">
        <v>131</v>
      </c>
      <c r="D8" s="163">
        <v>11000000</v>
      </c>
      <c r="E8" s="163">
        <v>11000000</v>
      </c>
      <c r="F8" s="149"/>
      <c r="G8" s="164"/>
    </row>
    <row r="9" spans="1:10" ht="25.5" customHeight="1">
      <c r="A9" s="152" t="s">
        <v>8</v>
      </c>
      <c r="B9" s="220" t="s">
        <v>132</v>
      </c>
      <c r="C9" s="155"/>
      <c r="D9" s="156">
        <f>SUM(D10:D12)</f>
        <v>91000000</v>
      </c>
      <c r="E9" s="156">
        <v>91000000</v>
      </c>
      <c r="F9" s="159">
        <f t="shared" ref="F9:F20" si="0">E9-D9</f>
        <v>0</v>
      </c>
      <c r="G9" s="160"/>
    </row>
    <row r="10" spans="1:10" ht="25.5" customHeight="1">
      <c r="A10" s="150"/>
      <c r="B10" s="221"/>
      <c r="C10" s="130" t="s">
        <v>128</v>
      </c>
      <c r="D10" s="94">
        <v>73000000</v>
      </c>
      <c r="E10" s="95">
        <v>0</v>
      </c>
      <c r="F10" s="149"/>
      <c r="G10" s="131"/>
    </row>
    <row r="11" spans="1:10" ht="25.5" customHeight="1">
      <c r="A11" s="150"/>
      <c r="B11" s="221"/>
      <c r="C11" s="130" t="s">
        <v>9</v>
      </c>
      <c r="D11" s="94"/>
      <c r="E11" s="94">
        <v>73000000</v>
      </c>
      <c r="F11" s="149">
        <f t="shared" si="0"/>
        <v>73000000</v>
      </c>
      <c r="G11" s="131" t="s">
        <v>123</v>
      </c>
    </row>
    <row r="12" spans="1:10" ht="25.5" customHeight="1">
      <c r="A12" s="151"/>
      <c r="B12" s="222"/>
      <c r="C12" s="130" t="s">
        <v>64</v>
      </c>
      <c r="D12" s="94">
        <v>18000000</v>
      </c>
      <c r="E12" s="94">
        <v>18000000</v>
      </c>
      <c r="F12" s="149">
        <f t="shared" si="0"/>
        <v>0</v>
      </c>
      <c r="G12" s="131" t="s">
        <v>87</v>
      </c>
    </row>
    <row r="13" spans="1:10" ht="25.5" customHeight="1">
      <c r="A13" s="152" t="s">
        <v>60</v>
      </c>
      <c r="B13" s="220" t="s">
        <v>133</v>
      </c>
      <c r="C13" s="155"/>
      <c r="D13" s="156">
        <f>SUM(D14:D16)</f>
        <v>390524283</v>
      </c>
      <c r="E13" s="156">
        <f>SUM(E14:E16)</f>
        <v>390524283</v>
      </c>
      <c r="F13" s="159">
        <f t="shared" si="0"/>
        <v>0</v>
      </c>
      <c r="G13" s="160"/>
    </row>
    <row r="14" spans="1:10" ht="25.5" customHeight="1">
      <c r="A14" s="150"/>
      <c r="B14" s="221"/>
      <c r="C14" s="130" t="s">
        <v>116</v>
      </c>
      <c r="D14" s="94">
        <v>226679176</v>
      </c>
      <c r="E14" s="95">
        <v>226679176</v>
      </c>
      <c r="F14" s="149">
        <f t="shared" si="0"/>
        <v>0</v>
      </c>
      <c r="G14" s="131" t="s">
        <v>117</v>
      </c>
      <c r="I14" s="13"/>
      <c r="J14" s="13"/>
    </row>
    <row r="15" spans="1:10" ht="25.5" customHeight="1">
      <c r="A15" s="150"/>
      <c r="B15" s="221"/>
      <c r="C15" s="130" t="s">
        <v>62</v>
      </c>
      <c r="D15" s="94">
        <v>63267111</v>
      </c>
      <c r="E15" s="95">
        <v>63267111</v>
      </c>
      <c r="F15" s="149">
        <f t="shared" si="0"/>
        <v>0</v>
      </c>
      <c r="G15" s="131" t="s">
        <v>88</v>
      </c>
      <c r="I15" s="13"/>
      <c r="J15" s="13"/>
    </row>
    <row r="16" spans="1:10" ht="25.5" customHeight="1">
      <c r="A16" s="151"/>
      <c r="B16" s="222"/>
      <c r="C16" s="130" t="s">
        <v>63</v>
      </c>
      <c r="D16" s="94">
        <v>100577996</v>
      </c>
      <c r="E16" s="95">
        <v>100577996</v>
      </c>
      <c r="F16" s="149">
        <f t="shared" si="0"/>
        <v>0</v>
      </c>
      <c r="G16" s="131" t="s">
        <v>89</v>
      </c>
      <c r="I16" s="13"/>
      <c r="J16" s="13"/>
    </row>
    <row r="17" spans="1:10" ht="25.5" customHeight="1">
      <c r="A17" s="152" t="s">
        <v>61</v>
      </c>
      <c r="B17" s="220" t="s">
        <v>134</v>
      </c>
      <c r="C17" s="155"/>
      <c r="D17" s="156">
        <f>D18+D20+D19</f>
        <v>345500717</v>
      </c>
      <c r="E17" s="156">
        <f>E18+E20+E19</f>
        <v>345500717</v>
      </c>
      <c r="F17" s="159">
        <f t="shared" si="0"/>
        <v>0</v>
      </c>
      <c r="G17" s="160"/>
      <c r="I17" s="13"/>
      <c r="J17" s="13"/>
    </row>
    <row r="18" spans="1:10" ht="25.5" customHeight="1">
      <c r="A18" s="150"/>
      <c r="B18" s="221"/>
      <c r="C18" s="130" t="s">
        <v>21</v>
      </c>
      <c r="D18" s="94">
        <v>9000717</v>
      </c>
      <c r="E18" s="94">
        <v>9000717</v>
      </c>
      <c r="F18" s="149">
        <f t="shared" si="0"/>
        <v>0</v>
      </c>
      <c r="G18" s="131" t="s">
        <v>91</v>
      </c>
      <c r="I18" s="14"/>
      <c r="J18" s="14"/>
    </row>
    <row r="19" spans="1:10" ht="25.5" customHeight="1">
      <c r="A19" s="150"/>
      <c r="B19" s="221"/>
      <c r="C19" s="130" t="s">
        <v>90</v>
      </c>
      <c r="D19" s="94">
        <v>1500000</v>
      </c>
      <c r="E19" s="94">
        <v>1500000</v>
      </c>
      <c r="F19" s="149">
        <f t="shared" si="0"/>
        <v>0</v>
      </c>
      <c r="G19" s="131" t="s">
        <v>111</v>
      </c>
      <c r="I19" s="14"/>
      <c r="J19" s="14"/>
    </row>
    <row r="20" spans="1:10" ht="25.5" customHeight="1">
      <c r="A20" s="151"/>
      <c r="B20" s="222"/>
      <c r="C20" s="130" t="s">
        <v>92</v>
      </c>
      <c r="D20" s="94">
        <v>335000000</v>
      </c>
      <c r="E20" s="94">
        <v>335000000</v>
      </c>
      <c r="F20" s="149">
        <f t="shared" si="0"/>
        <v>0</v>
      </c>
      <c r="G20" s="131" t="s">
        <v>112</v>
      </c>
    </row>
    <row r="21" spans="1:10" ht="25.5" customHeight="1" thickBot="1">
      <c r="A21" s="214" t="s">
        <v>49</v>
      </c>
      <c r="B21" s="215"/>
      <c r="C21" s="215"/>
      <c r="D21" s="96">
        <f>D7+D9+D13+D17</f>
        <v>838025000</v>
      </c>
      <c r="E21" s="96">
        <f>E7+E9+E13+E17</f>
        <v>838025000</v>
      </c>
      <c r="F21" s="96">
        <f>E21-D21</f>
        <v>0</v>
      </c>
      <c r="G21" s="97"/>
    </row>
  </sheetData>
  <mergeCells count="11">
    <mergeCell ref="G5:G6"/>
    <mergeCell ref="A3:E3"/>
    <mergeCell ref="A1:D1"/>
    <mergeCell ref="E1:F1"/>
    <mergeCell ref="A21:C21"/>
    <mergeCell ref="A5:C5"/>
    <mergeCell ref="D5:E5"/>
    <mergeCell ref="F5:F6"/>
    <mergeCell ref="B9:B12"/>
    <mergeCell ref="B13:B16"/>
    <mergeCell ref="B17:B20"/>
  </mergeCells>
  <phoneticPr fontId="1" type="noConversion"/>
  <pageMargins left="0.84" right="0.23622047244094491" top="0.76" bottom="0.2" header="0.65" footer="0.11811023622047245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19" zoomScale="110" zoomScaleNormal="110" workbookViewId="0">
      <selection activeCell="D10" sqref="D10"/>
    </sheetView>
  </sheetViews>
  <sheetFormatPr defaultRowHeight="16.5"/>
  <cols>
    <col min="1" max="1" width="10.25" style="16" customWidth="1"/>
    <col min="2" max="2" width="10" style="16" customWidth="1"/>
    <col min="3" max="3" width="12.625" style="1" customWidth="1"/>
    <col min="4" max="4" width="14.125" customWidth="1"/>
    <col min="5" max="5" width="14.125" style="36" customWidth="1"/>
    <col min="6" max="6" width="11.875" customWidth="1"/>
    <col min="7" max="7" width="48.25" customWidth="1"/>
  </cols>
  <sheetData>
    <row r="1" spans="1:7" ht="24" customHeight="1">
      <c r="A1" s="234" t="str">
        <f>'2025년2차추경 예산(세입)'!A1:D1</f>
        <v>2025년  2차 추경</v>
      </c>
      <c r="B1" s="234"/>
      <c r="C1" s="234"/>
      <c r="D1" s="234"/>
      <c r="E1" s="233" t="s">
        <v>78</v>
      </c>
      <c r="F1" s="233"/>
      <c r="G1" s="84"/>
    </row>
    <row r="2" spans="1:7" ht="6.75" customHeight="1">
      <c r="A2" s="93"/>
      <c r="B2" s="93"/>
      <c r="C2" s="93"/>
      <c r="D2" s="93"/>
      <c r="E2" s="55"/>
      <c r="F2" s="55"/>
      <c r="G2" s="84"/>
    </row>
    <row r="3" spans="1:7" ht="27" customHeight="1">
      <c r="A3" s="224" t="str">
        <f>'2025법인2차추경예산(총괄)'!A3</f>
        <v>법인명 : 사회복지법인 씨튼수녀회 사회복지원</v>
      </c>
      <c r="B3" s="224"/>
      <c r="C3" s="224"/>
      <c r="D3" s="224"/>
      <c r="E3" s="224"/>
      <c r="F3" s="10"/>
      <c r="G3" s="12" t="str">
        <f>'2025년2차추경 예산(세입)'!G3</f>
        <v>2025.01.01. ~ 2025. 12.31.    (단위: 원)</v>
      </c>
    </row>
    <row r="4" spans="1:7" ht="6.75" customHeight="1" thickBot="1">
      <c r="A4" s="92"/>
      <c r="B4" s="92"/>
      <c r="C4" s="92"/>
      <c r="D4" s="92"/>
      <c r="E4" s="92"/>
      <c r="F4" s="55"/>
      <c r="G4" s="12"/>
    </row>
    <row r="5" spans="1:7" ht="21" customHeight="1">
      <c r="A5" s="216" t="s">
        <v>68</v>
      </c>
      <c r="B5" s="217"/>
      <c r="C5" s="217"/>
      <c r="D5" s="217" t="s">
        <v>85</v>
      </c>
      <c r="E5" s="217"/>
      <c r="F5" s="218" t="s">
        <v>70</v>
      </c>
      <c r="G5" s="210" t="s">
        <v>69</v>
      </c>
    </row>
    <row r="6" spans="1:7" ht="21" customHeight="1" thickBot="1">
      <c r="A6" s="67" t="s">
        <v>0</v>
      </c>
      <c r="B6" s="68" t="s">
        <v>1</v>
      </c>
      <c r="C6" s="68" t="s">
        <v>2</v>
      </c>
      <c r="D6" s="69" t="str">
        <f>'2025법인2차추경예산(총괄)'!D7</f>
        <v>1차추경</v>
      </c>
      <c r="E6" s="69" t="str">
        <f>'2025법인2차추경예산(총괄)'!E7</f>
        <v>2차추경</v>
      </c>
      <c r="F6" s="219"/>
      <c r="G6" s="211"/>
    </row>
    <row r="7" spans="1:7" ht="22.5" customHeight="1" thickTop="1">
      <c r="A7" s="225" t="s">
        <v>67</v>
      </c>
      <c r="B7" s="145" t="s">
        <v>81</v>
      </c>
      <c r="C7" s="81"/>
      <c r="D7" s="82">
        <f>SUM(D8:D11)</f>
        <v>35600000</v>
      </c>
      <c r="E7" s="82">
        <f>SUM(E8:E11)</f>
        <v>35600000</v>
      </c>
      <c r="F7" s="86">
        <f>E7-D7</f>
        <v>0</v>
      </c>
      <c r="G7" s="83"/>
    </row>
    <row r="8" spans="1:7" ht="22.5" customHeight="1">
      <c r="A8" s="226"/>
      <c r="B8" s="146"/>
      <c r="C8" s="70" t="s">
        <v>73</v>
      </c>
      <c r="D8" s="71">
        <v>27000000</v>
      </c>
      <c r="E8" s="71">
        <v>27000000</v>
      </c>
      <c r="F8" s="87">
        <f>E8-D8</f>
        <v>0</v>
      </c>
      <c r="G8" s="72" t="s">
        <v>94</v>
      </c>
    </row>
    <row r="9" spans="1:7" ht="22.5" customHeight="1">
      <c r="A9" s="226"/>
      <c r="B9" s="146"/>
      <c r="C9" s="56" t="s">
        <v>24</v>
      </c>
      <c r="D9" s="57">
        <v>2240000</v>
      </c>
      <c r="E9" s="57">
        <v>2240000</v>
      </c>
      <c r="F9" s="87">
        <f t="shared" ref="F9:F11" si="0">E9-D9</f>
        <v>0</v>
      </c>
      <c r="G9" s="58" t="s">
        <v>110</v>
      </c>
    </row>
    <row r="10" spans="1:7" ht="22.5" customHeight="1">
      <c r="A10" s="226"/>
      <c r="B10" s="146"/>
      <c r="C10" s="56" t="s">
        <v>25</v>
      </c>
      <c r="D10" s="57">
        <v>3360000</v>
      </c>
      <c r="E10" s="57">
        <v>3360000</v>
      </c>
      <c r="F10" s="87">
        <f t="shared" si="0"/>
        <v>0</v>
      </c>
      <c r="G10" s="58" t="s">
        <v>95</v>
      </c>
    </row>
    <row r="11" spans="1:7" ht="22.5" customHeight="1">
      <c r="A11" s="226"/>
      <c r="B11" s="147"/>
      <c r="C11" s="56" t="s">
        <v>76</v>
      </c>
      <c r="D11" s="57">
        <v>3000000</v>
      </c>
      <c r="E11" s="57">
        <v>3000000</v>
      </c>
      <c r="F11" s="87">
        <f t="shared" si="0"/>
        <v>0</v>
      </c>
      <c r="G11" s="59" t="s">
        <v>96</v>
      </c>
    </row>
    <row r="12" spans="1:7" ht="22.5" customHeight="1">
      <c r="A12" s="226"/>
      <c r="B12" s="227" t="s">
        <v>6</v>
      </c>
      <c r="C12" s="73"/>
      <c r="D12" s="74">
        <f>SUM(D13:D16)</f>
        <v>21000000</v>
      </c>
      <c r="E12" s="74">
        <f>SUM(E13:E16)</f>
        <v>21000000</v>
      </c>
      <c r="F12" s="87">
        <f t="shared" ref="F12:F34" si="1">E12-D12</f>
        <v>0</v>
      </c>
      <c r="G12" s="75"/>
    </row>
    <row r="13" spans="1:7" ht="22.5" customHeight="1">
      <c r="A13" s="226"/>
      <c r="B13" s="228"/>
      <c r="C13" s="223" t="s">
        <v>31</v>
      </c>
      <c r="D13" s="230">
        <v>20000000</v>
      </c>
      <c r="E13" s="230">
        <v>20000000</v>
      </c>
      <c r="F13" s="87">
        <f t="shared" si="1"/>
        <v>0</v>
      </c>
      <c r="G13" s="59" t="s">
        <v>97</v>
      </c>
    </row>
    <row r="14" spans="1:7" ht="22.5" customHeight="1">
      <c r="A14" s="226"/>
      <c r="B14" s="228"/>
      <c r="C14" s="223"/>
      <c r="D14" s="231"/>
      <c r="E14" s="231"/>
      <c r="F14" s="87">
        <f t="shared" si="1"/>
        <v>0</v>
      </c>
      <c r="G14" s="59" t="s">
        <v>98</v>
      </c>
    </row>
    <row r="15" spans="1:7" ht="22.5" customHeight="1">
      <c r="A15" s="226"/>
      <c r="B15" s="228"/>
      <c r="C15" s="223"/>
      <c r="D15" s="232"/>
      <c r="E15" s="232"/>
      <c r="F15" s="87">
        <f t="shared" si="1"/>
        <v>0</v>
      </c>
      <c r="G15" s="59" t="s">
        <v>99</v>
      </c>
    </row>
    <row r="16" spans="1:7" ht="22.5" customHeight="1">
      <c r="A16" s="226"/>
      <c r="B16" s="229"/>
      <c r="C16" s="60" t="s">
        <v>7</v>
      </c>
      <c r="D16" s="61">
        <v>1000000</v>
      </c>
      <c r="E16" s="61">
        <v>1000000</v>
      </c>
      <c r="F16" s="87">
        <f t="shared" si="1"/>
        <v>0</v>
      </c>
      <c r="G16" s="62" t="s">
        <v>100</v>
      </c>
    </row>
    <row r="17" spans="1:7" ht="22.5" customHeight="1">
      <c r="A17" s="226"/>
      <c r="B17" s="227" t="s">
        <v>57</v>
      </c>
      <c r="C17" s="76"/>
      <c r="D17" s="77">
        <f>SUM(D18:D23)</f>
        <v>38700000</v>
      </c>
      <c r="E17" s="77">
        <f>SUM(E18:E23)</f>
        <v>38700000</v>
      </c>
      <c r="F17" s="87">
        <f t="shared" si="1"/>
        <v>0</v>
      </c>
      <c r="G17" s="78"/>
    </row>
    <row r="18" spans="1:7" ht="22.5" customHeight="1">
      <c r="A18" s="226"/>
      <c r="B18" s="228"/>
      <c r="C18" s="60" t="s">
        <v>75</v>
      </c>
      <c r="D18" s="61">
        <v>1500000</v>
      </c>
      <c r="E18" s="61">
        <v>1500000</v>
      </c>
      <c r="F18" s="87">
        <f t="shared" si="1"/>
        <v>0</v>
      </c>
      <c r="G18" s="62" t="s">
        <v>101</v>
      </c>
    </row>
    <row r="19" spans="1:7" ht="22.5" customHeight="1">
      <c r="A19" s="226"/>
      <c r="B19" s="228"/>
      <c r="C19" s="60" t="s">
        <v>10</v>
      </c>
      <c r="D19" s="61">
        <v>15000000</v>
      </c>
      <c r="E19" s="61">
        <v>15000000</v>
      </c>
      <c r="F19" s="87">
        <f t="shared" si="1"/>
        <v>0</v>
      </c>
      <c r="G19" s="63" t="s">
        <v>102</v>
      </c>
    </row>
    <row r="20" spans="1:7" ht="22.5" customHeight="1">
      <c r="A20" s="226"/>
      <c r="B20" s="228"/>
      <c r="C20" s="60" t="s">
        <v>11</v>
      </c>
      <c r="D20" s="61">
        <v>5000000</v>
      </c>
      <c r="E20" s="61">
        <v>5000000</v>
      </c>
      <c r="F20" s="87">
        <f t="shared" si="1"/>
        <v>0</v>
      </c>
      <c r="G20" s="62" t="s">
        <v>103</v>
      </c>
    </row>
    <row r="21" spans="1:7" ht="22.5" customHeight="1">
      <c r="A21" s="226"/>
      <c r="B21" s="228"/>
      <c r="C21" s="60" t="s">
        <v>13</v>
      </c>
      <c r="D21" s="61">
        <v>10000000</v>
      </c>
      <c r="E21" s="61">
        <v>10000000</v>
      </c>
      <c r="F21" s="87">
        <f t="shared" si="1"/>
        <v>0</v>
      </c>
      <c r="G21" s="62" t="s">
        <v>104</v>
      </c>
    </row>
    <row r="22" spans="1:7" ht="22.5" customHeight="1">
      <c r="A22" s="226"/>
      <c r="B22" s="228"/>
      <c r="C22" s="60" t="s">
        <v>77</v>
      </c>
      <c r="D22" s="61">
        <v>1200000</v>
      </c>
      <c r="E22" s="61">
        <v>1200000</v>
      </c>
      <c r="F22" s="87">
        <f t="shared" si="1"/>
        <v>0</v>
      </c>
      <c r="G22" s="62" t="s">
        <v>105</v>
      </c>
    </row>
    <row r="23" spans="1:7" ht="22.5" customHeight="1">
      <c r="A23" s="226"/>
      <c r="B23" s="229"/>
      <c r="C23" s="60" t="s">
        <v>14</v>
      </c>
      <c r="D23" s="61">
        <v>6000000</v>
      </c>
      <c r="E23" s="61">
        <v>6000000</v>
      </c>
      <c r="F23" s="87">
        <f t="shared" si="1"/>
        <v>0</v>
      </c>
      <c r="G23" s="62" t="s">
        <v>106</v>
      </c>
    </row>
    <row r="24" spans="1:7" ht="22.5" customHeight="1">
      <c r="A24" s="241" t="s">
        <v>15</v>
      </c>
      <c r="B24" s="227" t="s">
        <v>58</v>
      </c>
      <c r="C24" s="76"/>
      <c r="D24" s="77">
        <f>D25+D26</f>
        <v>15000000</v>
      </c>
      <c r="E24" s="77">
        <f>E25+E26</f>
        <v>15000000</v>
      </c>
      <c r="F24" s="87">
        <f t="shared" si="1"/>
        <v>0</v>
      </c>
      <c r="G24" s="78"/>
    </row>
    <row r="25" spans="1:7" ht="22.5" customHeight="1">
      <c r="A25" s="242"/>
      <c r="B25" s="228"/>
      <c r="C25" s="60" t="s">
        <v>27</v>
      </c>
      <c r="D25" s="61">
        <v>10000000</v>
      </c>
      <c r="E25" s="61">
        <v>10000000</v>
      </c>
      <c r="F25" s="87">
        <f t="shared" si="1"/>
        <v>0</v>
      </c>
      <c r="G25" s="62" t="s">
        <v>107</v>
      </c>
    </row>
    <row r="26" spans="1:7" ht="22.5" customHeight="1">
      <c r="A26" s="225"/>
      <c r="B26" s="229"/>
      <c r="C26" s="60" t="s">
        <v>18</v>
      </c>
      <c r="D26" s="61">
        <v>5000000</v>
      </c>
      <c r="E26" s="61">
        <v>5000000</v>
      </c>
      <c r="F26" s="87">
        <f t="shared" si="1"/>
        <v>0</v>
      </c>
      <c r="G26" s="62" t="s">
        <v>108</v>
      </c>
    </row>
    <row r="27" spans="1:7" ht="22.5" customHeight="1">
      <c r="A27" s="148" t="s">
        <v>55</v>
      </c>
      <c r="B27" s="60" t="s">
        <v>19</v>
      </c>
      <c r="C27" s="76" t="s">
        <v>30</v>
      </c>
      <c r="D27" s="77">
        <v>73000000</v>
      </c>
      <c r="E27" s="79">
        <v>0</v>
      </c>
      <c r="F27" s="129">
        <f t="shared" si="1"/>
        <v>-73000000</v>
      </c>
      <c r="G27" s="78"/>
    </row>
    <row r="28" spans="1:7" ht="22.5" customHeight="1">
      <c r="A28" s="241" t="s">
        <v>56</v>
      </c>
      <c r="B28" s="227" t="s">
        <v>56</v>
      </c>
      <c r="C28" s="76"/>
      <c r="D28" s="77">
        <f>SUM(D29:D34)</f>
        <v>512184000</v>
      </c>
      <c r="E28" s="77">
        <f>SUM(E29:E34)</f>
        <v>512184000</v>
      </c>
      <c r="F28" s="129">
        <f>E28-D28</f>
        <v>0</v>
      </c>
      <c r="G28" s="78"/>
    </row>
    <row r="29" spans="1:7" ht="22.5" customHeight="1">
      <c r="A29" s="242"/>
      <c r="B29" s="228"/>
      <c r="C29" s="60" t="s">
        <v>93</v>
      </c>
      <c r="D29" s="61">
        <v>399784000</v>
      </c>
      <c r="E29" s="61">
        <v>397784000</v>
      </c>
      <c r="F29" s="129">
        <f t="shared" si="1"/>
        <v>-2000000</v>
      </c>
      <c r="G29" s="235" t="s">
        <v>130</v>
      </c>
    </row>
    <row r="30" spans="1:7" ht="22.5" customHeight="1">
      <c r="A30" s="242"/>
      <c r="B30" s="228"/>
      <c r="C30" s="60" t="s">
        <v>41</v>
      </c>
      <c r="D30" s="61">
        <v>2400000</v>
      </c>
      <c r="E30" s="61">
        <v>5400000</v>
      </c>
      <c r="F30" s="129">
        <f t="shared" si="1"/>
        <v>3000000</v>
      </c>
      <c r="G30" s="236"/>
    </row>
    <row r="31" spans="1:7" ht="22.5" customHeight="1">
      <c r="A31" s="242"/>
      <c r="B31" s="228"/>
      <c r="C31" s="60" t="s">
        <v>50</v>
      </c>
      <c r="D31" s="61">
        <v>100000000</v>
      </c>
      <c r="E31" s="61">
        <v>100000000</v>
      </c>
      <c r="F31" s="129">
        <f t="shared" si="1"/>
        <v>0</v>
      </c>
      <c r="G31" s="237"/>
    </row>
    <row r="32" spans="1:7" ht="22.5" customHeight="1">
      <c r="A32" s="242"/>
      <c r="B32" s="228"/>
      <c r="C32" s="60" t="s">
        <v>65</v>
      </c>
      <c r="D32" s="61">
        <v>9000000</v>
      </c>
      <c r="E32" s="61">
        <v>9000000</v>
      </c>
      <c r="F32" s="129">
        <f t="shared" si="1"/>
        <v>0</v>
      </c>
      <c r="G32" s="238"/>
    </row>
    <row r="33" spans="1:7" ht="22.5" customHeight="1">
      <c r="A33" s="242"/>
      <c r="B33" s="228"/>
      <c r="C33" s="60" t="s">
        <v>40</v>
      </c>
      <c r="D33" s="61">
        <v>1000000</v>
      </c>
      <c r="E33" s="64">
        <v>0</v>
      </c>
      <c r="F33" s="129">
        <f t="shared" si="1"/>
        <v>-1000000</v>
      </c>
      <c r="G33" s="239"/>
    </row>
    <row r="34" spans="1:7" ht="22.5" customHeight="1">
      <c r="A34" s="225"/>
      <c r="B34" s="229"/>
      <c r="C34" s="60" t="s">
        <v>51</v>
      </c>
      <c r="D34" s="61">
        <v>0</v>
      </c>
      <c r="E34" s="64">
        <v>0</v>
      </c>
      <c r="F34" s="87">
        <f t="shared" si="1"/>
        <v>0</v>
      </c>
      <c r="G34" s="240"/>
    </row>
    <row r="35" spans="1:7" ht="22.5" customHeight="1">
      <c r="A35" s="148" t="s">
        <v>66</v>
      </c>
      <c r="B35" s="60" t="s">
        <v>66</v>
      </c>
      <c r="C35" s="76" t="s">
        <v>20</v>
      </c>
      <c r="D35" s="77">
        <v>142541000</v>
      </c>
      <c r="E35" s="80">
        <v>215541000</v>
      </c>
      <c r="F35" s="80">
        <f>E35-D35</f>
        <v>73000000</v>
      </c>
      <c r="G35" s="78"/>
    </row>
    <row r="36" spans="1:7" ht="22.5" customHeight="1" thickBot="1">
      <c r="A36" s="214" t="s">
        <v>48</v>
      </c>
      <c r="B36" s="215"/>
      <c r="C36" s="215"/>
      <c r="D36" s="65">
        <f>D7+D12+D17+D24+D27+D28+D35</f>
        <v>838025000</v>
      </c>
      <c r="E36" s="65">
        <f>E7+E12+E17+E24+E27+E28+E35</f>
        <v>838025000</v>
      </c>
      <c r="F36" s="65">
        <f>F7+F12+F17+F24+F27+F28+F35</f>
        <v>0</v>
      </c>
      <c r="G36" s="66"/>
    </row>
  </sheetData>
  <mergeCells count="20">
    <mergeCell ref="G29:G31"/>
    <mergeCell ref="G32:G34"/>
    <mergeCell ref="A36:C36"/>
    <mergeCell ref="A24:A26"/>
    <mergeCell ref="B24:B26"/>
    <mergeCell ref="A28:A34"/>
    <mergeCell ref="B28:B34"/>
    <mergeCell ref="E1:F1"/>
    <mergeCell ref="A1:D1"/>
    <mergeCell ref="A5:C5"/>
    <mergeCell ref="D5:E5"/>
    <mergeCell ref="F5:F6"/>
    <mergeCell ref="G5:G6"/>
    <mergeCell ref="C13:C15"/>
    <mergeCell ref="A3:E3"/>
    <mergeCell ref="A7:A23"/>
    <mergeCell ref="B12:B16"/>
    <mergeCell ref="B17:B23"/>
    <mergeCell ref="D13:D15"/>
    <mergeCell ref="E13:E15"/>
  </mergeCells>
  <phoneticPr fontId="1" type="noConversion"/>
  <printOptions horizontalCentered="1" verticalCentered="1"/>
  <pageMargins left="0.62" right="0.23622047244094491" top="0.52" bottom="0.15748031496062992" header="0" footer="0"/>
  <pageSetup paperSize="9" fitToWidth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표지</vt:lpstr>
      <vt:lpstr>2025법인2차추경예산(총괄)</vt:lpstr>
      <vt:lpstr>2025년2차추경 예산(세입)</vt:lpstr>
      <vt:lpstr>2025년2차추경예산(세출)</vt:lpstr>
      <vt:lpstr>Sheet1</vt:lpstr>
      <vt:lpstr>'2025년2차추경예산(세출)'!Print_Area</vt:lpstr>
      <vt:lpstr>'2025년2차추경예산(세출)'!Print_Titles</vt:lpstr>
      <vt:lpstr>'2025법인2차추경예산(총괄)'!Print_Titles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2025-12-18T05:00:34Z</cp:lastPrinted>
  <dcterms:created xsi:type="dcterms:W3CDTF">2019-01-22T01:50:47Z</dcterms:created>
  <dcterms:modified xsi:type="dcterms:W3CDTF">2025-12-19T01:54:08Z</dcterms:modified>
</cp:coreProperties>
</file>